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04 - ACP\ACP\21 - COVID 19\Projet guide collectivités\contributions\"/>
    </mc:Choice>
  </mc:AlternateContent>
  <bookViews>
    <workbookView xWindow="0" yWindow="0" windowWidth="24090" windowHeight="8235" activeTab="1"/>
  </bookViews>
  <sheets>
    <sheet name="1 - Présentation et Paramètres" sheetId="2" r:id="rId1"/>
    <sheet name="2 - coûts précautions sanit." sheetId="1" r:id="rId2"/>
    <sheet name="ne pas toucher" sheetId="4" state="hidden" r:id="rId3"/>
    <sheet name="3 - Autres coûts" sheetId="3" r:id="rId4"/>
  </sheets>
  <definedNames>
    <definedName name="choixheures">'1 - Présentation et Paramètres'!$J$13</definedName>
    <definedName name="couthormoy">'1 - Présentation et Paramètres'!$J$24</definedName>
    <definedName name="couthormoysup">'1 - Présentation et Paramètres'!$L$24</definedName>
    <definedName name="duréech">'1 - Présentation et Paramètres'!$K$10</definedName>
    <definedName name="hparjour">'1 - Présentation et Paramètres'!$K$11</definedName>
    <definedName name="JE">'ne pas toucher'!$A$4</definedName>
    <definedName name="jourparmois">'1 - Présentation et Paramètres'!#REF!</definedName>
    <definedName name="Joursal">'ne pas toucher'!$A$4</definedName>
    <definedName name="JS">'ne pas toucher'!$A$4</definedName>
    <definedName name="perseq">'1 - Présentation et Paramètres'!$M$25</definedName>
    <definedName name="_xlnm.Print_Area" localSheetId="1">'2 - coûts précautions sanit.'!$B$1:$L$1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5" i="1" l="1"/>
  <c r="K15" i="1"/>
  <c r="E38" i="1" l="1"/>
  <c r="O17" i="2" l="1"/>
  <c r="P17" i="2" s="1"/>
  <c r="O18" i="2"/>
  <c r="P18" i="2" s="1"/>
  <c r="O19" i="2"/>
  <c r="P19" i="2" s="1"/>
  <c r="O20" i="2"/>
  <c r="P20" i="2" s="1"/>
  <c r="O21" i="2"/>
  <c r="P21" i="2" s="1"/>
  <c r="O22" i="2"/>
  <c r="P22" i="2" s="1"/>
  <c r="O23" i="2"/>
  <c r="P23" i="2" s="1"/>
  <c r="O16" i="2"/>
  <c r="P16" i="2" s="1"/>
  <c r="N19" i="2"/>
  <c r="N17" i="2"/>
  <c r="N18" i="2"/>
  <c r="N20" i="2"/>
  <c r="N21" i="2"/>
  <c r="N22" i="2"/>
  <c r="N23" i="2"/>
  <c r="N16" i="2"/>
  <c r="J4" i="1"/>
  <c r="I5" i="1"/>
  <c r="I6" i="1"/>
  <c r="I7" i="1"/>
  <c r="I8" i="1"/>
  <c r="I9" i="1"/>
  <c r="I10" i="1"/>
  <c r="I11" i="1"/>
  <c r="I12" i="1"/>
  <c r="I13" i="1"/>
  <c r="I14" i="1"/>
  <c r="I15" i="1"/>
  <c r="I16" i="1"/>
  <c r="I17" i="1"/>
  <c r="I18" i="1"/>
  <c r="I19" i="1"/>
  <c r="I20" i="1"/>
  <c r="I21" i="1"/>
  <c r="I22" i="1"/>
  <c r="I23" i="1"/>
  <c r="I24" i="1"/>
  <c r="I25" i="1"/>
  <c r="I26" i="1"/>
  <c r="I27" i="1"/>
  <c r="I28" i="1"/>
  <c r="I29" i="1"/>
  <c r="I4" i="1"/>
  <c r="J32" i="1" l="1"/>
  <c r="J33" i="1"/>
  <c r="J34" i="1"/>
  <c r="J35" i="1"/>
  <c r="J36" i="1"/>
  <c r="J37" i="1"/>
  <c r="J38" i="1"/>
  <c r="J6" i="1"/>
  <c r="J7" i="1"/>
  <c r="J8" i="1"/>
  <c r="J9" i="1"/>
  <c r="J10" i="1"/>
  <c r="J11" i="1"/>
  <c r="J12" i="1"/>
  <c r="J13" i="1"/>
  <c r="J16" i="1"/>
  <c r="J17" i="1"/>
  <c r="J18" i="1"/>
  <c r="J19" i="1"/>
  <c r="J20" i="1"/>
  <c r="J21" i="1"/>
  <c r="J22" i="1"/>
  <c r="J23" i="1"/>
  <c r="J24" i="1"/>
  <c r="J25" i="1"/>
  <c r="J26" i="1"/>
  <c r="J27" i="1"/>
  <c r="J28" i="1"/>
  <c r="J29" i="1"/>
  <c r="J14" i="1"/>
  <c r="J15" i="1"/>
  <c r="I56" i="1" l="1"/>
  <c r="I50" i="1"/>
  <c r="J52" i="1" l="1"/>
  <c r="J53" i="1"/>
  <c r="J54" i="1"/>
  <c r="J51" i="1"/>
  <c r="J46" i="1" l="1"/>
  <c r="J47" i="1"/>
  <c r="J48" i="1"/>
  <c r="J49" i="1"/>
  <c r="J41" i="1"/>
  <c r="J42" i="1" l="1"/>
  <c r="J40" i="1"/>
  <c r="L16" i="2"/>
  <c r="I43" i="1" l="1"/>
  <c r="J43" i="1" s="1"/>
  <c r="I44" i="1"/>
  <c r="J44" i="1" s="1"/>
  <c r="I39" i="1"/>
  <c r="J50" i="1" l="1"/>
  <c r="I45" i="1"/>
  <c r="I30" i="1" l="1"/>
  <c r="J45" i="1"/>
  <c r="J55" i="1"/>
  <c r="L17" i="2" l="1"/>
  <c r="L18" i="2"/>
  <c r="L19" i="2"/>
  <c r="L20" i="2"/>
  <c r="L21" i="2"/>
  <c r="L22" i="2"/>
  <c r="L23" i="2"/>
  <c r="M25" i="2" l="1"/>
  <c r="K37" i="1" l="1"/>
  <c r="L37" i="1" s="1"/>
  <c r="K33" i="1"/>
  <c r="L33" i="1" s="1"/>
  <c r="K38" i="1"/>
  <c r="L38" i="1" s="1"/>
  <c r="K34" i="1"/>
  <c r="L34" i="1" s="1"/>
  <c r="K35" i="1"/>
  <c r="L35" i="1" s="1"/>
  <c r="J5" i="1"/>
  <c r="K5" i="1" s="1"/>
  <c r="L5" i="1" s="1"/>
  <c r="K36" i="1"/>
  <c r="L36" i="1" s="1"/>
  <c r="K32" i="1"/>
  <c r="L32" i="1" s="1"/>
  <c r="K28" i="1"/>
  <c r="L28" i="1" s="1"/>
  <c r="K24" i="1"/>
  <c r="L24" i="1" s="1"/>
  <c r="K20" i="1"/>
  <c r="L20" i="1" s="1"/>
  <c r="K16" i="1"/>
  <c r="L16" i="1" s="1"/>
  <c r="K11" i="1"/>
  <c r="L11" i="1" s="1"/>
  <c r="K7" i="1"/>
  <c r="L7" i="1" s="1"/>
  <c r="K29" i="1"/>
  <c r="L29" i="1" s="1"/>
  <c r="K25" i="1"/>
  <c r="L25" i="1" s="1"/>
  <c r="K21" i="1"/>
  <c r="L21" i="1" s="1"/>
  <c r="K17" i="1"/>
  <c r="L17" i="1" s="1"/>
  <c r="K12" i="1"/>
  <c r="L12" i="1" s="1"/>
  <c r="K8" i="1"/>
  <c r="L8" i="1" s="1"/>
  <c r="K26" i="1"/>
  <c r="L26" i="1" s="1"/>
  <c r="K22" i="1"/>
  <c r="L22" i="1" s="1"/>
  <c r="K18" i="1"/>
  <c r="L18" i="1" s="1"/>
  <c r="K13" i="1"/>
  <c r="L13" i="1" s="1"/>
  <c r="K9" i="1"/>
  <c r="L9" i="1" s="1"/>
  <c r="K27" i="1"/>
  <c r="L27" i="1" s="1"/>
  <c r="K23" i="1"/>
  <c r="L23" i="1" s="1"/>
  <c r="K19" i="1"/>
  <c r="L19" i="1" s="1"/>
  <c r="K14" i="1"/>
  <c r="L14" i="1" s="1"/>
  <c r="K10" i="1"/>
  <c r="L10" i="1" s="1"/>
  <c r="K6" i="1"/>
  <c r="L6" i="1" s="1"/>
  <c r="K52" i="1"/>
  <c r="L52" i="1" s="1"/>
  <c r="K53" i="1"/>
  <c r="L53" i="1" s="1"/>
  <c r="K54" i="1"/>
  <c r="L54" i="1" s="1"/>
  <c r="K51" i="1"/>
  <c r="L51" i="1" s="1"/>
  <c r="K47" i="1"/>
  <c r="L47" i="1" s="1"/>
  <c r="K41" i="1"/>
  <c r="L41" i="1" s="1"/>
  <c r="K46" i="1"/>
  <c r="K49" i="1"/>
  <c r="L49" i="1" s="1"/>
  <c r="K48" i="1"/>
  <c r="L48" i="1" s="1"/>
  <c r="K40" i="1"/>
  <c r="K42" i="1"/>
  <c r="L42" i="1" s="1"/>
  <c r="K43" i="1"/>
  <c r="L43" i="1" s="1"/>
  <c r="K44" i="1"/>
  <c r="L44" i="1" s="1"/>
  <c r="K55" i="1"/>
  <c r="L55" i="1" s="1"/>
  <c r="J30" i="1" l="1"/>
  <c r="K4" i="1"/>
  <c r="K30" i="1" s="1"/>
  <c r="K45" i="1"/>
  <c r="K50" i="1"/>
  <c r="L40" i="1"/>
  <c r="L46" i="1"/>
  <c r="L50" i="1" s="1"/>
  <c r="L4" i="1" l="1"/>
  <c r="J24" i="2" l="1"/>
  <c r="E32" i="1" s="1"/>
  <c r="L24" i="2"/>
  <c r="E31" i="1" l="1"/>
  <c r="J31" i="1" s="1"/>
  <c r="K31" i="1" s="1"/>
  <c r="K39" i="1" s="1"/>
  <c r="E35" i="1"/>
  <c r="E34" i="1"/>
  <c r="E37" i="1"/>
  <c r="E33" i="1"/>
  <c r="E36" i="1"/>
  <c r="L45" i="1"/>
  <c r="J56" i="1"/>
  <c r="L30" i="1"/>
  <c r="J39" i="1" l="1"/>
  <c r="O5" i="1" s="1"/>
  <c r="L56" i="1"/>
  <c r="K56" i="1"/>
  <c r="L31" i="1" l="1"/>
  <c r="L39" i="1" s="1"/>
  <c r="O6" i="1"/>
  <c r="O7" i="1" s="1"/>
</calcChain>
</file>

<file path=xl/sharedStrings.xml><?xml version="1.0" encoding="utf-8"?>
<sst xmlns="http://schemas.openxmlformats.org/spreadsheetml/2006/main" count="192" uniqueCount="123">
  <si>
    <t>Coûts directs résultant de l'arrêt / ajournement 
du chantier</t>
  </si>
  <si>
    <r>
      <rPr>
        <u/>
        <sz val="11"/>
        <color theme="1"/>
        <rFont val="Calibri"/>
        <family val="2"/>
        <scheme val="minor"/>
      </rPr>
      <t>Mise en sécurité du chantier</t>
    </r>
    <r>
      <rPr>
        <sz val="11"/>
        <color theme="1"/>
        <rFont val="Calibri"/>
        <family val="2"/>
        <scheme val="minor"/>
      </rPr>
      <t xml:space="preserve"> :
   - clôtures pour interdire l'accès au site
   - maintien en place des balisages de chantiers (signalisation, etc.) et maintenance associée
   - remise en état et mise en conformité des ouvrages en cours
   - mesures conservatoires et d'astreinte </t>
    </r>
  </si>
  <si>
    <r>
      <rPr>
        <u/>
        <sz val="11"/>
        <color theme="1"/>
        <rFont val="Calibri"/>
        <family val="2"/>
        <scheme val="minor"/>
      </rPr>
      <t>Mise en sécurité du matériel et engins de chantier et maintenance associée</t>
    </r>
    <r>
      <rPr>
        <sz val="11"/>
        <color theme="1"/>
        <rFont val="Calibri"/>
        <family val="2"/>
        <scheme val="minor"/>
      </rPr>
      <t xml:space="preserve"> : 
   - rangement / repliement des installations de chantier 
   - transfert pour mise à l'abri des engins de chantier 
   - coûts d'immobilisation du matériel et engins de chantier
   - location et maintenance du matériel et des engins pendant l'arrêt </t>
    </r>
  </si>
  <si>
    <t>Mesures conservatoires et astreintes</t>
  </si>
  <si>
    <t>Personnel d'astreinte pendant toute la durée de l'arrêt</t>
  </si>
  <si>
    <t>Gardiennage du chantier pendant toute la durée de l'arrêt</t>
  </si>
  <si>
    <t xml:space="preserve">Autres coûts supplémentaires 
(conséquences du Covid-19 sur la réalisation des ouvrages : changement de mode opératoire, réduction de la coactivité, etc.)
</t>
  </si>
  <si>
    <r>
      <rPr>
        <u/>
        <sz val="11"/>
        <color theme="1"/>
        <rFont val="Calibri"/>
        <family val="2"/>
        <scheme val="minor"/>
      </rPr>
      <t>Coûts supplémentaires sur les approvisionnements (fournitures, transport, énergie, divers)</t>
    </r>
    <r>
      <rPr>
        <sz val="11"/>
        <color theme="1"/>
        <rFont val="Calibri"/>
        <family val="2"/>
        <scheme val="minor"/>
      </rPr>
      <t xml:space="preserve"> :</t>
    </r>
    <r>
      <rPr>
        <u/>
        <sz val="11"/>
        <color theme="1"/>
        <rFont val="Calibri"/>
        <family val="2"/>
        <scheme val="minor"/>
      </rPr>
      <t xml:space="preserve">
</t>
    </r>
    <r>
      <rPr>
        <sz val="11"/>
        <color theme="1"/>
        <rFont val="Calibri"/>
        <family val="2"/>
        <scheme val="minor"/>
      </rPr>
      <t xml:space="preserve">   - coûts de substitution des approvisionnements devenus impossibles 
(fournisseurs en difficulté, délais d'approvisionnement trop longs, etc. )
   - coûts de matériaux en augmentation du fait de leur rareté sur les marchés 
   - coûts des matériaux en augmentation du fait des difficultés d'importations </t>
    </r>
  </si>
  <si>
    <r>
      <t>Coûts fixes supplémentaires suivant allongement de délai et mode opératoire modifié</t>
    </r>
    <r>
      <rPr>
        <sz val="11"/>
        <color theme="1"/>
        <rFont val="Calibri"/>
        <family val="2"/>
        <scheme val="minor"/>
      </rPr>
      <t xml:space="preserve"> :</t>
    </r>
    <r>
      <rPr>
        <u/>
        <sz val="11"/>
        <color theme="1"/>
        <rFont val="Calibri"/>
        <family val="2"/>
        <scheme val="minor"/>
      </rPr>
      <t xml:space="preserve">
</t>
    </r>
    <r>
      <rPr>
        <sz val="11"/>
        <color theme="1"/>
        <rFont val="Calibri"/>
        <family val="2"/>
        <scheme val="minor"/>
      </rPr>
      <t xml:space="preserve">   - main d'œuvre  
   - prolongation des contrats de location d'engins ou nouveaux matériels
   - prolongation des polices d'assurances </t>
    </r>
  </si>
  <si>
    <r>
      <rPr>
        <u/>
        <sz val="11"/>
        <color theme="1"/>
        <rFont val="Calibri"/>
        <family val="2"/>
        <scheme val="minor"/>
      </rPr>
      <t>Autres</t>
    </r>
    <r>
      <rPr>
        <sz val="11"/>
        <color theme="1"/>
        <rFont val="Calibri"/>
        <family val="2"/>
        <scheme val="minor"/>
      </rPr>
      <t xml:space="preserve"> :
   - Sous couverture des frais généraux 
   - Désordres des carnets de commande : manque à gagner 
   - Pertes de rendement inhérentes à la nouvelle organisation : travail en mode dégradé et risques de défaillance de sous-traitants</t>
    </r>
  </si>
  <si>
    <t>Source : FNTP</t>
  </si>
  <si>
    <t>Unité</t>
  </si>
  <si>
    <t>INTRODUCTION</t>
  </si>
  <si>
    <t>LEGENDE</t>
  </si>
  <si>
    <t>Non concerné</t>
  </si>
  <si>
    <t>Dérouleur</t>
  </si>
  <si>
    <t>Poubelle</t>
  </si>
  <si>
    <t>Seau</t>
  </si>
  <si>
    <t>Balai</t>
  </si>
  <si>
    <t>Désinfectant</t>
  </si>
  <si>
    <t>Produits d'entretien</t>
  </si>
  <si>
    <t>u</t>
  </si>
  <si>
    <t>Désinfection des véhicules et engins</t>
  </si>
  <si>
    <t>forfait</t>
  </si>
  <si>
    <t>Masque FFP2</t>
  </si>
  <si>
    <t>heure</t>
  </si>
  <si>
    <t>Durée du chantier</t>
  </si>
  <si>
    <t>SYNTHESE</t>
  </si>
  <si>
    <t>TOTAL</t>
  </si>
  <si>
    <t>Pulvérisateur</t>
  </si>
  <si>
    <t>Gants</t>
  </si>
  <si>
    <t>Protections individuelles</t>
  </si>
  <si>
    <t>Gel hydroalcolique</t>
  </si>
  <si>
    <t>jours ouvrés</t>
  </si>
  <si>
    <t>lot de 100</t>
  </si>
  <si>
    <t>Bidon d'eau</t>
  </si>
  <si>
    <r>
      <t>Données à renseigner</t>
    </r>
    <r>
      <rPr>
        <b/>
        <sz val="11"/>
        <color theme="1"/>
        <rFont val="Calibri"/>
        <family val="2"/>
        <scheme val="minor"/>
      </rPr>
      <t xml:space="preserve"> </t>
    </r>
    <r>
      <rPr>
        <b/>
        <sz val="11"/>
        <color rgb="FFFF0000"/>
        <rFont val="Calibri"/>
        <family val="2"/>
        <scheme val="minor"/>
      </rPr>
      <t>*</t>
    </r>
  </si>
  <si>
    <t>Quantités</t>
  </si>
  <si>
    <t>Données reprises ou calculs automatiques</t>
  </si>
  <si>
    <t>Démarrage du chantier</t>
  </si>
  <si>
    <t>Pause déjeuner</t>
  </si>
  <si>
    <t>paire</t>
  </si>
  <si>
    <t>Lingettes</t>
  </si>
  <si>
    <t>L</t>
  </si>
  <si>
    <t>Par jour par salarié</t>
  </si>
  <si>
    <t>Utilisation véhicule personnel (selon zone)</t>
  </si>
  <si>
    <t>Location véhicule supplémentaire</t>
  </si>
  <si>
    <t>PARAMETRES</t>
  </si>
  <si>
    <t>Valeur</t>
  </si>
  <si>
    <t>Equipe</t>
  </si>
  <si>
    <t>Effectif dans l'équipe</t>
  </si>
  <si>
    <t>autre</t>
  </si>
  <si>
    <t>Coût journalier</t>
  </si>
  <si>
    <t>Fournitures diverses</t>
  </si>
  <si>
    <t>Matériel de nettoyage</t>
  </si>
  <si>
    <t>Essuie-tout</t>
  </si>
  <si>
    <t>Par jour par équipe</t>
  </si>
  <si>
    <t>Sous-gants</t>
  </si>
  <si>
    <t>Gants jetables</t>
  </si>
  <si>
    <t>Masque à usage non sanitaire</t>
  </si>
  <si>
    <t>Temps consacré au déshabillage</t>
  </si>
  <si>
    <t>Protections pour l'intérieur du véhicule</t>
  </si>
  <si>
    <t>Coût par jour par salarié</t>
  </si>
  <si>
    <t>Coût par jour par équipe</t>
  </si>
  <si>
    <t>Autre (à renseigner)</t>
  </si>
  <si>
    <t>Pauses</t>
  </si>
  <si>
    <t>Moyenne</t>
  </si>
  <si>
    <t>Total</t>
  </si>
  <si>
    <t>Coût chantier sur toute la durée</t>
  </si>
  <si>
    <t>Coût fourniture</t>
  </si>
  <si>
    <t>Coût
temps de travail</t>
  </si>
  <si>
    <t>Autres coûts</t>
  </si>
  <si>
    <t>Coût journalier par salarié</t>
  </si>
  <si>
    <t>Coût journalier par équipe</t>
  </si>
  <si>
    <t>Coût sur toute la durée du chantier</t>
  </si>
  <si>
    <r>
      <rPr>
        <u/>
        <sz val="11"/>
        <color theme="1"/>
        <rFont val="Calibri"/>
        <family val="2"/>
        <scheme val="minor"/>
      </rPr>
      <t>coûts résultant du recalage de planning</t>
    </r>
    <r>
      <rPr>
        <sz val="11"/>
        <color theme="1"/>
        <rFont val="Calibri"/>
        <family val="2"/>
        <scheme val="minor"/>
      </rPr>
      <t xml:space="preserve"> : surcoûts imprévus (main d'œuvre, matériels) et difficilement chiffrables en amont (modifications des modes opératoires, réduction des moyens pour limiter la coactivité et pertes de rendement associées)</t>
    </r>
  </si>
  <si>
    <t>COÛTS LIES A L'EPIDEMIE DE CORONAVIRUS</t>
  </si>
  <si>
    <t>Chef(fe)(s) de chantier</t>
  </si>
  <si>
    <t>Chef(fe)(s) d'équipe</t>
  </si>
  <si>
    <t>Canalisateur(trice)(s)</t>
  </si>
  <si>
    <t>Conducteur(rice)(s) d'Engin</t>
  </si>
  <si>
    <t>Chauffeur(s) poids lourds</t>
  </si>
  <si>
    <t>Coût horaire chargé par pers. en €</t>
  </si>
  <si>
    <t>Coût horaire chargé par pers. en € en heures sup.</t>
  </si>
  <si>
    <t>Modalités de calcul temps de travail</t>
  </si>
  <si>
    <t>en heures supplémentaires</t>
  </si>
  <si>
    <t>en heures  "classiques"</t>
  </si>
  <si>
    <t>Grands déplacements : frais sup. d'hébergements</t>
  </si>
  <si>
    <t>Grands déplacements : frais sup. de restauration</t>
  </si>
  <si>
    <t>Essence/carburant</t>
  </si>
  <si>
    <t xml:space="preserve">heure </t>
  </si>
  <si>
    <t>Masque chirurgical</t>
  </si>
  <si>
    <t>Ecran facial</t>
  </si>
  <si>
    <t>Combinaison jetable</t>
  </si>
  <si>
    <t>Coût
transport</t>
  </si>
  <si>
    <t>Proposition de grille pour votre évaluation des coûts</t>
  </si>
  <si>
    <t>Référent Covid19</t>
  </si>
  <si>
    <t>Coût
immo-bilisation</t>
  </si>
  <si>
    <t>Nettoyage (réfectoire, toilettes …) (si internalisé)</t>
  </si>
  <si>
    <t>Nettoyage (réfectoire, toilettes …) (si prestations de service)</t>
  </si>
  <si>
    <t>Nbres d'heures totales travaillées par jour</t>
  </si>
  <si>
    <t>Choix listes déroulantes  - ne pas toucher</t>
  </si>
  <si>
    <t>par jour pour le chantier</t>
  </si>
  <si>
    <t>Coût selon perimètre renseigné</t>
  </si>
  <si>
    <r>
      <t xml:space="preserve">Périmètre
</t>
    </r>
    <r>
      <rPr>
        <b/>
        <sz val="11"/>
        <color rgb="FFFF0000"/>
        <rFont val="Calibri Light"/>
        <family val="2"/>
        <scheme val="major"/>
      </rPr>
      <t>CHOISIR DANS LA LISTE DEROULANTE</t>
    </r>
  </si>
  <si>
    <t>jour</t>
  </si>
  <si>
    <t>heures</t>
  </si>
  <si>
    <t>EXEMPLES DE COÛTS LIES AUX PRECAUTIONS SANITAIRES SUITE AU COVID</t>
  </si>
  <si>
    <t>Ressources supplémentaires (réfectoire ou vestiaire …)</t>
  </si>
  <si>
    <r>
      <t xml:space="preserve">Dans le cadre de l'épidémie actuelle de COVID 19, le syndicat a réalisé ce tableau contenant des exemples des différents postes de coûts éventuels liés à l’épidémie de coronavirus. Il est question dans ce document des possibles coûts directs liés à la mise en place des précautions sanitaires, notamment telles que décrites dans les fiches préventions établies par le syndicat. D'autres exemples de coûts sont listés dans l'onglet 3.
Le fichier est conçu de telle manière à ce qu'il couvre différents exemples de situations possibles, tant dans les postes de coûts pouvant être pris en compte que dans l'unité utilisée pour les calculs (par jour, par chantier, par équipe, par personne ...). </t>
    </r>
    <r>
      <rPr>
        <b/>
        <u/>
        <sz val="12"/>
        <color rgb="FFFF0000"/>
        <rFont val="Calibri (Corps)_x0000_"/>
      </rPr>
      <t xml:space="preserve">
</t>
    </r>
    <r>
      <rPr>
        <b/>
        <u/>
        <sz val="11"/>
        <color rgb="FFFF0000"/>
        <rFont val="Calibri"/>
        <family val="2"/>
        <scheme val="minor"/>
      </rPr>
      <t>Ce document est un exemple d’identification des coûts COVID-19, pour aider les entreprises adhérentes au syndicat des Canalisateurs qui le souhaitent à négocier les coûts chantier par chantier. Il vous revient de l’adapter et de le modifier à votre situation particulière en prenant soin de vérifier/modifier les formules et autres éléments que vous jugerez nécessaires.</t>
    </r>
  </si>
  <si>
    <r>
      <t xml:space="preserve">
</t>
    </r>
    <r>
      <rPr>
        <b/>
        <sz val="11"/>
        <color theme="1"/>
        <rFont val="Calibri"/>
        <family val="2"/>
        <scheme val="minor"/>
      </rPr>
      <t>Composition du fichier</t>
    </r>
    <r>
      <rPr>
        <sz val="11"/>
        <color theme="1"/>
        <rFont val="Calibri"/>
        <family val="2"/>
        <scheme val="minor"/>
      </rPr>
      <t xml:space="preserve">
1er onglet : introduction et paramètres
2è onglet : Exemple de coûts liés aux précautions sanitaires
3è onglet : Liste d'autres coûts pouvant être pris en compte
</t>
    </r>
    <r>
      <rPr>
        <b/>
        <sz val="11"/>
        <color theme="1"/>
        <rFont val="Calibri"/>
        <family val="2"/>
        <scheme val="minor"/>
      </rPr>
      <t>Mode d'emploi</t>
    </r>
    <r>
      <rPr>
        <sz val="11"/>
        <color theme="1"/>
        <rFont val="Calibri"/>
        <family val="2"/>
        <scheme val="minor"/>
      </rPr>
      <t xml:space="preserve">
1ère étape : Lire la légende, les précisions et renseigner les paramètres de cet onglet. Les calculs dans l'onglet 2 en dépendent.
2è étape : Renseigner l'onglet 2 (unité, prix, quantités et périmètres des quantités renseignées)</t>
    </r>
  </si>
  <si>
    <t>Masque lavable</t>
  </si>
  <si>
    <t>Prix unitaire
en €</t>
  </si>
  <si>
    <t>Liste heures classiques sup onglet 1 paramètre</t>
  </si>
  <si>
    <t>Achat à amortir</t>
  </si>
  <si>
    <r>
      <t xml:space="preserve">Durée de vie
</t>
    </r>
    <r>
      <rPr>
        <b/>
        <sz val="11"/>
        <color rgb="FFFF0000"/>
        <rFont val="Calibri Light"/>
        <family val="2"/>
        <scheme val="major"/>
      </rPr>
      <t>en jours</t>
    </r>
    <r>
      <rPr>
        <b/>
        <sz val="11"/>
        <color theme="1"/>
        <rFont val="Calibri Light"/>
        <family val="2"/>
        <scheme val="major"/>
      </rPr>
      <t xml:space="preserve">
</t>
    </r>
    <r>
      <rPr>
        <sz val="8"/>
        <color theme="1"/>
        <rFont val="Calibri Light"/>
        <family val="2"/>
        <scheme val="major"/>
      </rPr>
      <t>(si "achat à amortir")</t>
    </r>
  </si>
  <si>
    <t>Liste déroulante 1 onglet 2 périmètre</t>
  </si>
  <si>
    <t>Liste déroulante 2 onglet 2 périmètre</t>
  </si>
  <si>
    <t>Coeff. Heure sup.
en %</t>
  </si>
  <si>
    <t>Nombre d'heures travaillées par jour par personne</t>
  </si>
  <si>
    <t>Coût par chantier sur toute la durée</t>
  </si>
  <si>
    <t>Liste d'autres coûts pouvant être pris en compte dans votre évaluation</t>
  </si>
  <si>
    <t>coût associé</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</si>
</sst>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 #,##0.00_-;_-* &quot;-&quot;??_-;_-@_-"/>
    <numFmt numFmtId="165" formatCode="_-* #,##0_-;\-* #,##0_-;_-* &quot;-&quot;??_-;_-@_-"/>
    <numFmt numFmtId="166" formatCode="0.0"/>
    <numFmt numFmtId="167" formatCode="#,##0.00\ &quot;€&quot;"/>
    <numFmt numFmtId="168" formatCode="#,##0.0\ &quot;€&quot;"/>
    <numFmt numFmtId="169" formatCode="0.0%"/>
    <numFmt numFmtId="170" formatCode="0.000"/>
  </numFmts>
  <fonts count="35">
    <font>
      <sz val="11"/>
      <color theme="1"/>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sz val="18"/>
      <color theme="1"/>
      <name val="Calibri"/>
      <family val="2"/>
      <scheme val="minor"/>
    </font>
    <font>
      <b/>
      <u/>
      <sz val="11"/>
      <color theme="1"/>
      <name val="Calibri"/>
      <family val="2"/>
      <scheme val="minor"/>
    </font>
    <font>
      <sz val="11"/>
      <color theme="1"/>
      <name val="Calibri"/>
      <family val="2"/>
      <scheme val="minor"/>
    </font>
    <font>
      <b/>
      <sz val="14"/>
      <color theme="1"/>
      <name val="Calibri"/>
      <family val="2"/>
      <scheme val="minor"/>
    </font>
    <font>
      <b/>
      <sz val="11"/>
      <color rgb="FFFF0000"/>
      <name val="Calibri"/>
      <family val="2"/>
      <scheme val="minor"/>
    </font>
    <font>
      <sz val="11"/>
      <color theme="0"/>
      <name val="Calibri"/>
      <family val="2"/>
      <scheme val="minor"/>
    </font>
    <font>
      <sz val="16"/>
      <color theme="0"/>
      <name val="Calibri"/>
      <family val="2"/>
      <scheme val="minor"/>
    </font>
    <font>
      <sz val="11"/>
      <color rgb="FFFF0000"/>
      <name val="Calibri"/>
      <family val="2"/>
      <scheme val="minor"/>
    </font>
    <font>
      <b/>
      <sz val="10"/>
      <color theme="1"/>
      <name val="Calibri"/>
      <family val="2"/>
      <scheme val="minor"/>
    </font>
    <font>
      <b/>
      <sz val="9"/>
      <color theme="1"/>
      <name val="Calibri"/>
      <family val="2"/>
      <scheme val="minor"/>
    </font>
    <font>
      <b/>
      <sz val="20"/>
      <name val="Calibri"/>
      <family val="2"/>
      <scheme val="minor"/>
    </font>
    <font>
      <b/>
      <u/>
      <sz val="12"/>
      <color rgb="FFFF0000"/>
      <name val="Calibri (Corps)_x0000_"/>
    </font>
    <font>
      <b/>
      <u/>
      <sz val="11"/>
      <color rgb="FFFF0000"/>
      <name val="Calibri"/>
      <family val="2"/>
      <scheme val="minor"/>
    </font>
    <font>
      <sz val="11"/>
      <color theme="1"/>
      <name val="Calibri Light"/>
      <family val="2"/>
      <scheme val="major"/>
    </font>
    <font>
      <b/>
      <sz val="11"/>
      <color theme="1"/>
      <name val="Calibri Light"/>
      <family val="2"/>
      <scheme val="major"/>
    </font>
    <font>
      <b/>
      <sz val="11"/>
      <name val="Calibri Light"/>
      <family val="2"/>
      <scheme val="major"/>
    </font>
    <font>
      <i/>
      <sz val="11"/>
      <color theme="5" tint="0.59999389629810485"/>
      <name val="Calibri Light"/>
      <family val="2"/>
      <scheme val="major"/>
    </font>
    <font>
      <b/>
      <sz val="11"/>
      <color theme="0"/>
      <name val="Calibri Light"/>
      <family val="2"/>
      <scheme val="major"/>
    </font>
    <font>
      <sz val="11"/>
      <color theme="0"/>
      <name val="Calibri Light"/>
      <family val="2"/>
      <scheme val="major"/>
    </font>
    <font>
      <sz val="11"/>
      <name val="Calibri Light"/>
      <family val="2"/>
      <scheme val="major"/>
    </font>
    <font>
      <sz val="12"/>
      <color theme="0"/>
      <name val="Calibri Light"/>
      <family val="2"/>
      <scheme val="major"/>
    </font>
    <font>
      <i/>
      <sz val="10"/>
      <color theme="1"/>
      <name val="Calibri Light"/>
      <family val="2"/>
      <scheme val="major"/>
    </font>
    <font>
      <i/>
      <sz val="10"/>
      <color theme="0"/>
      <name val="Calibri Light"/>
      <family val="2"/>
      <scheme val="major"/>
    </font>
    <font>
      <i/>
      <sz val="8"/>
      <color rgb="FFFF0000"/>
      <name val="Calibri"/>
      <family val="2"/>
      <scheme val="minor"/>
    </font>
    <font>
      <b/>
      <sz val="14"/>
      <color theme="0"/>
      <name val="Calibri Light"/>
      <family val="2"/>
      <scheme val="major"/>
    </font>
    <font>
      <b/>
      <sz val="11"/>
      <color rgb="FFFF0000"/>
      <name val="Calibri Light"/>
      <family val="2"/>
      <scheme val="major"/>
    </font>
    <font>
      <sz val="9"/>
      <color theme="1"/>
      <name val="Calibri"/>
      <family val="2"/>
      <scheme val="minor"/>
    </font>
    <font>
      <sz val="8"/>
      <color theme="1"/>
      <name val="Calibri Light"/>
      <family val="2"/>
      <scheme val="major"/>
    </font>
    <font>
      <b/>
      <sz val="22"/>
      <color theme="1"/>
      <name val="Calibri"/>
      <family val="2"/>
      <scheme val="minor"/>
    </font>
    <font>
      <b/>
      <sz val="18"/>
      <color theme="0"/>
      <name val="Calibri Light"/>
      <family val="2"/>
      <scheme val="major"/>
    </font>
    <font>
      <b/>
      <sz val="22"/>
      <name val="Calibri"/>
      <family val="2"/>
      <scheme val="minor"/>
    </font>
  </fonts>
  <fills count="11">
    <fill>
      <patternFill patternType="none"/>
    </fill>
    <fill>
      <patternFill patternType="gray125"/>
    </fill>
    <fill>
      <patternFill patternType="solid">
        <fgColor theme="5"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D66314"/>
        <bgColor indexed="64"/>
      </patternFill>
    </fill>
    <fill>
      <patternFill patternType="solid">
        <fgColor rgb="FFEC8138"/>
        <bgColor indexed="64"/>
      </patternFill>
    </fill>
    <fill>
      <patternFill patternType="solid">
        <fgColor theme="0" tint="-0.14999847407452621"/>
        <bgColor indexed="64"/>
      </patternFill>
    </fill>
    <fill>
      <patternFill patternType="solid">
        <fgColor theme="2"/>
        <bgColor indexed="64"/>
      </patternFill>
    </fill>
    <fill>
      <patternFill patternType="solid">
        <fgColor rgb="FFE6E6E6"/>
        <bgColor indexed="64"/>
      </patternFill>
    </fill>
  </fills>
  <borders count="1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6"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cellStyleXfs>
  <cellXfs count="140">
    <xf numFmtId="0" fontId="0" fillId="0" borderId="0" xfId="0"/>
    <xf numFmtId="0" fontId="0" fillId="0" borderId="3" xfId="0"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left" vertical="center" wrapText="1"/>
    </xf>
    <xf numFmtId="0" fontId="0" fillId="0" borderId="0" xfId="0" applyAlignment="1">
      <alignment horizontal="center" vertical="center"/>
    </xf>
    <xf numFmtId="0" fontId="3" fillId="0" borderId="0" xfId="0" applyFont="1"/>
    <xf numFmtId="0" fontId="0" fillId="0" borderId="0" xfId="0" applyFill="1" applyAlignment="1">
      <alignment horizontal="center" vertical="center"/>
    </xf>
    <xf numFmtId="0" fontId="0" fillId="0" borderId="0" xfId="0" applyFill="1" applyBorder="1" applyAlignment="1">
      <alignment horizontal="center" vertical="center"/>
    </xf>
    <xf numFmtId="0" fontId="0" fillId="0" borderId="0" xfId="0" applyBorder="1" applyAlignment="1">
      <alignment horizontal="left" vertical="center"/>
    </xf>
    <xf numFmtId="0" fontId="0" fillId="0" borderId="0" xfId="0" applyAlignment="1">
      <alignment vertical="center"/>
    </xf>
    <xf numFmtId="0" fontId="0" fillId="0" borderId="0" xfId="0" applyFill="1" applyAlignment="1">
      <alignment vertical="center"/>
    </xf>
    <xf numFmtId="0" fontId="0" fillId="0" borderId="0" xfId="0" applyFill="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vertical="center"/>
    </xf>
    <xf numFmtId="0" fontId="7" fillId="0" borderId="0" xfId="0" applyFont="1" applyAlignment="1">
      <alignment horizontal="center" vertical="center"/>
    </xf>
    <xf numFmtId="0" fontId="0" fillId="4" borderId="5" xfId="0" applyFill="1" applyBorder="1" applyAlignment="1">
      <alignment vertical="center"/>
    </xf>
    <xf numFmtId="0" fontId="3" fillId="4" borderId="0" xfId="0" applyFont="1" applyFill="1" applyAlignment="1">
      <alignment vertical="center"/>
    </xf>
    <xf numFmtId="0" fontId="7" fillId="0" borderId="0" xfId="0" applyFont="1" applyFill="1" applyAlignment="1">
      <alignment horizontal="center" wrapText="1"/>
    </xf>
    <xf numFmtId="0" fontId="0" fillId="0" borderId="0" xfId="0" applyFont="1" applyBorder="1" applyAlignment="1">
      <alignment horizontal="center" vertical="center"/>
    </xf>
    <xf numFmtId="2" fontId="0" fillId="0" borderId="0" xfId="0" applyNumberFormat="1" applyFill="1" applyAlignment="1">
      <alignment vertical="center"/>
    </xf>
    <xf numFmtId="0" fontId="9" fillId="0" borderId="0" xfId="0" applyFont="1" applyBorder="1"/>
    <xf numFmtId="0" fontId="9" fillId="0" borderId="0" xfId="0" applyFont="1" applyFill="1" applyBorder="1"/>
    <xf numFmtId="0" fontId="0" fillId="0" borderId="0" xfId="0" applyFont="1" applyBorder="1"/>
    <xf numFmtId="0" fontId="0" fillId="0" borderId="0" xfId="0" applyFont="1" applyFill="1" applyBorder="1"/>
    <xf numFmtId="0" fontId="0" fillId="0" borderId="0" xfId="0" applyFont="1" applyFill="1" applyBorder="1" applyAlignment="1">
      <alignment horizontal="center"/>
    </xf>
    <xf numFmtId="0" fontId="11" fillId="0" borderId="0" xfId="0" applyFont="1"/>
    <xf numFmtId="165" fontId="9" fillId="0" borderId="0" xfId="1" applyNumberFormat="1" applyFont="1" applyFill="1" applyBorder="1"/>
    <xf numFmtId="0" fontId="0" fillId="0" borderId="0" xfId="0" applyAlignment="1">
      <alignment horizontal="center"/>
    </xf>
    <xf numFmtId="0" fontId="12" fillId="0" borderId="0" xfId="0" applyFont="1" applyAlignment="1">
      <alignment horizontal="center" vertical="center" wrapText="1"/>
    </xf>
    <xf numFmtId="0" fontId="13" fillId="0" borderId="0" xfId="0" applyFont="1" applyAlignment="1">
      <alignment horizontal="center" vertical="center" wrapText="1"/>
    </xf>
    <xf numFmtId="0" fontId="0" fillId="5" borderId="0" xfId="0" applyFill="1" applyAlignment="1">
      <alignment vertical="center"/>
    </xf>
    <xf numFmtId="0" fontId="4" fillId="0" borderId="0" xfId="0" applyFont="1" applyAlignment="1">
      <alignment horizontal="center"/>
    </xf>
    <xf numFmtId="0" fontId="0" fillId="0" borderId="0" xfId="0" applyAlignment="1">
      <alignment horizontal="left" vertical="center"/>
    </xf>
    <xf numFmtId="0" fontId="12" fillId="0" borderId="0" xfId="0" applyFont="1" applyAlignment="1">
      <alignment horizontal="center" vertical="center"/>
    </xf>
    <xf numFmtId="168" fontId="0" fillId="5" borderId="0" xfId="1" applyNumberFormat="1" applyFont="1" applyFill="1" applyBorder="1" applyAlignment="1">
      <alignment horizontal="center" vertical="center"/>
    </xf>
    <xf numFmtId="168" fontId="0" fillId="4" borderId="5" xfId="0" applyNumberFormat="1" applyFill="1" applyBorder="1" applyAlignment="1">
      <alignment horizontal="center" vertical="center"/>
    </xf>
    <xf numFmtId="167" fontId="0" fillId="5" borderId="0" xfId="0" applyNumberFormat="1" applyFill="1" applyAlignment="1">
      <alignment horizontal="center" vertical="center" wrapText="1"/>
    </xf>
    <xf numFmtId="167" fontId="0" fillId="5" borderId="0" xfId="0" applyNumberFormat="1" applyFill="1" applyBorder="1" applyAlignment="1">
      <alignment horizontal="center" vertical="center" wrapText="1"/>
    </xf>
    <xf numFmtId="10" fontId="0" fillId="4" borderId="5" xfId="2" applyNumberFormat="1" applyFont="1" applyFill="1" applyBorder="1" applyAlignment="1">
      <alignment horizontal="center" vertical="center"/>
    </xf>
    <xf numFmtId="169" fontId="0" fillId="4" borderId="5" xfId="2" applyNumberFormat="1" applyFont="1" applyFill="1" applyBorder="1" applyAlignment="1">
      <alignment horizontal="center" vertical="center"/>
    </xf>
    <xf numFmtId="166" fontId="0" fillId="4" borderId="5" xfId="0" applyNumberFormat="1" applyFill="1" applyBorder="1" applyAlignment="1">
      <alignment horizontal="center" vertical="center"/>
    </xf>
    <xf numFmtId="166" fontId="0" fillId="4" borderId="5" xfId="0" applyNumberFormat="1" applyFill="1" applyBorder="1" applyAlignment="1">
      <alignment horizontal="center" vertical="center"/>
    </xf>
    <xf numFmtId="166" fontId="0" fillId="4" borderId="5" xfId="3" applyNumberFormat="1" applyFont="1" applyFill="1" applyBorder="1" applyAlignment="1">
      <alignment horizontal="center" vertical="center"/>
    </xf>
    <xf numFmtId="166" fontId="0" fillId="4" borderId="5" xfId="0" applyNumberFormat="1" applyFill="1" applyBorder="1" applyAlignment="1">
      <alignment horizontal="center" vertical="center"/>
    </xf>
    <xf numFmtId="166" fontId="0" fillId="4" borderId="5" xfId="3" applyNumberFormat="1" applyFont="1" applyFill="1" applyBorder="1" applyAlignment="1">
      <alignment horizontal="center" vertical="center"/>
    </xf>
    <xf numFmtId="0" fontId="0" fillId="0" borderId="0" xfId="0" applyFont="1" applyFill="1" applyAlignment="1">
      <alignment horizontal="left" vertical="center"/>
    </xf>
    <xf numFmtId="166" fontId="0" fillId="5" borderId="0" xfId="1" applyNumberFormat="1" applyFont="1" applyFill="1" applyBorder="1" applyAlignment="1">
      <alignment horizontal="center" vertical="center"/>
    </xf>
    <xf numFmtId="0" fontId="18" fillId="0" borderId="5" xfId="0" applyFont="1" applyFill="1" applyBorder="1" applyAlignment="1">
      <alignment horizontal="center" vertical="center" wrapText="1"/>
    </xf>
    <xf numFmtId="0" fontId="19" fillId="0" borderId="5" xfId="0" applyFont="1" applyFill="1" applyBorder="1" applyAlignment="1">
      <alignment horizontal="center" vertical="center" wrapText="1"/>
    </xf>
    <xf numFmtId="167" fontId="17" fillId="4" borderId="13" xfId="0" applyNumberFormat="1" applyFont="1" applyFill="1" applyBorder="1" applyAlignment="1">
      <alignment horizontal="center" vertical="center"/>
    </xf>
    <xf numFmtId="166" fontId="17" fillId="4" borderId="5" xfId="0" applyNumberFormat="1" applyFont="1" applyFill="1" applyBorder="1" applyAlignment="1">
      <alignment horizontal="center" vertical="center"/>
    </xf>
    <xf numFmtId="167" fontId="17" fillId="4" borderId="5" xfId="0" applyNumberFormat="1" applyFont="1" applyFill="1" applyBorder="1" applyAlignment="1">
      <alignment horizontal="center" vertical="center"/>
    </xf>
    <xf numFmtId="166" fontId="17" fillId="4" borderId="5" xfId="0" quotePrefix="1" applyNumberFormat="1" applyFont="1" applyFill="1" applyBorder="1" applyAlignment="1">
      <alignment horizontal="center" vertical="center"/>
    </xf>
    <xf numFmtId="166" fontId="17" fillId="5" borderId="0" xfId="0" applyNumberFormat="1" applyFont="1" applyFill="1" applyBorder="1" applyAlignment="1">
      <alignment horizontal="center" vertical="center"/>
    </xf>
    <xf numFmtId="168" fontId="17" fillId="5" borderId="0" xfId="0" applyNumberFormat="1" applyFont="1" applyFill="1" applyBorder="1" applyAlignment="1">
      <alignment horizontal="center" vertical="center"/>
    </xf>
    <xf numFmtId="0" fontId="17" fillId="0" borderId="0" xfId="0" applyFont="1" applyBorder="1" applyAlignment="1">
      <alignment horizontal="left" vertical="center" wrapText="1"/>
    </xf>
    <xf numFmtId="167" fontId="17" fillId="4" borderId="5" xfId="1" applyNumberFormat="1" applyFont="1" applyFill="1" applyBorder="1" applyAlignment="1">
      <alignment horizontal="center" vertical="center"/>
    </xf>
    <xf numFmtId="0" fontId="17" fillId="0" borderId="0" xfId="0" applyFont="1" applyBorder="1"/>
    <xf numFmtId="0" fontId="17" fillId="0" borderId="0" xfId="0" applyFont="1" applyBorder="1" applyAlignment="1">
      <alignment horizontal="center" vertical="center" wrapText="1"/>
    </xf>
    <xf numFmtId="166" fontId="25" fillId="4" borderId="13" xfId="0" applyNumberFormat="1" applyFont="1" applyFill="1" applyBorder="1" applyAlignment="1">
      <alignment horizontal="center" vertical="center" wrapText="1"/>
    </xf>
    <xf numFmtId="166" fontId="25" fillId="4" borderId="5" xfId="0" applyNumberFormat="1" applyFont="1" applyFill="1" applyBorder="1" applyAlignment="1">
      <alignment horizontal="center" vertical="center" wrapText="1"/>
    </xf>
    <xf numFmtId="166" fontId="26" fillId="6" borderId="0" xfId="0" applyNumberFormat="1" applyFont="1" applyFill="1" applyBorder="1" applyAlignment="1">
      <alignment horizontal="center" vertical="center" wrapText="1"/>
    </xf>
    <xf numFmtId="0" fontId="26" fillId="6" borderId="0" xfId="0" applyFont="1" applyFill="1" applyBorder="1" applyAlignment="1">
      <alignment horizontal="center" vertical="center" wrapText="1"/>
    </xf>
    <xf numFmtId="0" fontId="26" fillId="6" borderId="11" xfId="0" applyFont="1" applyFill="1" applyBorder="1" applyAlignment="1">
      <alignment horizontal="center" vertical="center" wrapText="1"/>
    </xf>
    <xf numFmtId="0" fontId="17" fillId="0" borderId="0" xfId="0" applyFont="1" applyFill="1" applyBorder="1" applyAlignment="1">
      <alignment vertical="center" wrapText="1"/>
    </xf>
    <xf numFmtId="0" fontId="17" fillId="0" borderId="7" xfId="0" applyFont="1" applyBorder="1" applyAlignment="1">
      <alignment vertical="center" wrapText="1"/>
    </xf>
    <xf numFmtId="0" fontId="17" fillId="0" borderId="0" xfId="0" applyFont="1" applyBorder="1" applyAlignment="1">
      <alignment vertical="center" wrapText="1"/>
    </xf>
    <xf numFmtId="0" fontId="20" fillId="0" borderId="0" xfId="0" applyFont="1" applyFill="1" applyBorder="1" applyAlignment="1">
      <alignment vertical="center" wrapText="1"/>
    </xf>
    <xf numFmtId="0" fontId="21" fillId="6" borderId="0" xfId="0" applyFont="1" applyFill="1" applyBorder="1" applyAlignment="1">
      <alignment horizontal="right" vertical="center" wrapText="1"/>
    </xf>
    <xf numFmtId="0" fontId="21" fillId="6" borderId="11" xfId="0" applyFont="1" applyFill="1" applyBorder="1" applyAlignment="1">
      <alignment horizontal="right" vertical="center" wrapText="1"/>
    </xf>
    <xf numFmtId="0" fontId="17" fillId="0" borderId="0" xfId="0" applyFont="1" applyBorder="1" applyAlignment="1">
      <alignment vertical="center"/>
    </xf>
    <xf numFmtId="0" fontId="23" fillId="0" borderId="0" xfId="0" applyFont="1" applyFill="1" applyBorder="1" applyAlignment="1">
      <alignment vertical="center" wrapText="1"/>
    </xf>
    <xf numFmtId="0" fontId="17" fillId="0" borderId="0" xfId="0" applyFont="1" applyFill="1" applyBorder="1"/>
    <xf numFmtId="0" fontId="18" fillId="0" borderId="0" xfId="0" applyFont="1" applyFill="1" applyBorder="1"/>
    <xf numFmtId="0" fontId="18" fillId="0" borderId="0" xfId="0" applyFont="1" applyBorder="1"/>
    <xf numFmtId="0" fontId="24" fillId="6" borderId="0" xfId="0" applyFont="1" applyFill="1" applyBorder="1" applyAlignment="1">
      <alignment horizontal="center" vertical="center" textRotation="90" wrapText="1"/>
    </xf>
    <xf numFmtId="0" fontId="18" fillId="0" borderId="5" xfId="0" applyFont="1" applyBorder="1" applyAlignment="1">
      <alignment horizontal="center" vertical="center"/>
    </xf>
    <xf numFmtId="0" fontId="17" fillId="4" borderId="13" xfId="0" applyFont="1" applyFill="1" applyBorder="1" applyAlignment="1">
      <alignment horizontal="center" vertical="center"/>
    </xf>
    <xf numFmtId="0" fontId="17" fillId="4" borderId="5" xfId="0" applyFont="1" applyFill="1" applyBorder="1" applyAlignment="1">
      <alignment horizontal="center" vertical="center"/>
    </xf>
    <xf numFmtId="0" fontId="22" fillId="6" borderId="0" xfId="0" applyFont="1" applyFill="1" applyBorder="1" applyAlignment="1">
      <alignment horizontal="center" vertical="center"/>
    </xf>
    <xf numFmtId="0" fontId="22" fillId="6" borderId="11" xfId="0" applyFont="1" applyFill="1" applyBorder="1" applyAlignment="1">
      <alignment horizontal="center" vertical="center"/>
    </xf>
    <xf numFmtId="0" fontId="27" fillId="0" borderId="0" xfId="0" applyFont="1" applyAlignment="1">
      <alignment horizontal="left" vertical="top" wrapText="1"/>
    </xf>
    <xf numFmtId="0" fontId="17" fillId="0" borderId="5" xfId="0" applyFont="1" applyBorder="1"/>
    <xf numFmtId="168" fontId="23" fillId="5" borderId="5" xfId="0" applyNumberFormat="1" applyFont="1" applyFill="1" applyBorder="1" applyAlignment="1">
      <alignment horizontal="center" vertical="center"/>
    </xf>
    <xf numFmtId="168" fontId="17" fillId="5" borderId="9" xfId="0" applyNumberFormat="1" applyFont="1" applyFill="1" applyBorder="1" applyAlignment="1">
      <alignment horizontal="center" vertical="center"/>
    </xf>
    <xf numFmtId="166" fontId="25" fillId="5" borderId="0" xfId="0" applyNumberFormat="1" applyFont="1" applyFill="1" applyBorder="1" applyAlignment="1">
      <alignment horizontal="center" vertical="center" wrapText="1"/>
    </xf>
    <xf numFmtId="167" fontId="17" fillId="5" borderId="0" xfId="0" applyNumberFormat="1" applyFont="1" applyFill="1" applyBorder="1" applyAlignment="1">
      <alignment horizontal="center" vertical="center"/>
    </xf>
    <xf numFmtId="167" fontId="25" fillId="5" borderId="0" xfId="0" applyNumberFormat="1" applyFont="1" applyFill="1" applyBorder="1" applyAlignment="1">
      <alignment horizontal="center" vertical="center" wrapText="1"/>
    </xf>
    <xf numFmtId="168" fontId="22" fillId="6" borderId="12" xfId="0" applyNumberFormat="1" applyFont="1" applyFill="1" applyBorder="1" applyAlignment="1">
      <alignment horizontal="center" vertical="center"/>
    </xf>
    <xf numFmtId="166" fontId="25" fillId="8" borderId="0" xfId="0" applyNumberFormat="1" applyFont="1" applyFill="1" applyBorder="1" applyAlignment="1">
      <alignment horizontal="center" vertical="center" wrapText="1"/>
    </xf>
    <xf numFmtId="2" fontId="17" fillId="4" borderId="5" xfId="0" applyNumberFormat="1" applyFont="1" applyFill="1" applyBorder="1" applyAlignment="1">
      <alignment horizontal="center" vertical="center"/>
    </xf>
    <xf numFmtId="168" fontId="25" fillId="5" borderId="0" xfId="0" applyNumberFormat="1" applyFont="1" applyFill="1" applyBorder="1" applyAlignment="1">
      <alignment horizontal="center" vertical="center" wrapText="1"/>
    </xf>
    <xf numFmtId="167" fontId="17" fillId="5" borderId="0" xfId="0" applyNumberFormat="1" applyFont="1" applyFill="1" applyBorder="1" applyAlignment="1">
      <alignment vertical="center"/>
    </xf>
    <xf numFmtId="167" fontId="17" fillId="5" borderId="9" xfId="0" applyNumberFormat="1" applyFont="1" applyFill="1" applyBorder="1" applyAlignment="1">
      <alignment vertical="center"/>
    </xf>
    <xf numFmtId="166" fontId="25" fillId="9" borderId="0" xfId="0" applyNumberFormat="1" applyFont="1" applyFill="1" applyBorder="1" applyAlignment="1">
      <alignment horizontal="center" vertical="center" wrapText="1"/>
    </xf>
    <xf numFmtId="167" fontId="0" fillId="0" borderId="3" xfId="0" applyNumberFormat="1" applyBorder="1" applyAlignment="1">
      <alignment horizontal="center" vertical="center"/>
    </xf>
    <xf numFmtId="167" fontId="0" fillId="0" borderId="3" xfId="0" applyNumberFormat="1" applyBorder="1"/>
    <xf numFmtId="166" fontId="22" fillId="6" borderId="0" xfId="0" applyNumberFormat="1" applyFont="1" applyFill="1" applyBorder="1" applyAlignment="1">
      <alignment vertical="center"/>
    </xf>
    <xf numFmtId="167" fontId="17" fillId="5" borderId="9" xfId="0" applyNumberFormat="1" applyFont="1" applyFill="1" applyBorder="1" applyAlignment="1">
      <alignment horizontal="center" vertical="center"/>
    </xf>
    <xf numFmtId="0" fontId="22" fillId="6" borderId="0" xfId="0" applyFont="1" applyFill="1" applyBorder="1" applyAlignment="1">
      <alignment vertical="center"/>
    </xf>
    <xf numFmtId="0" fontId="22" fillId="6" borderId="11" xfId="0" applyFont="1" applyFill="1" applyBorder="1" applyAlignment="1">
      <alignment vertical="center"/>
    </xf>
    <xf numFmtId="0" fontId="5" fillId="0" borderId="0" xfId="0" applyFont="1" applyAlignment="1">
      <alignment vertical="center" wrapText="1"/>
    </xf>
    <xf numFmtId="0" fontId="30" fillId="4" borderId="5" xfId="0" applyFont="1" applyFill="1" applyBorder="1" applyAlignment="1">
      <alignment horizontal="center" vertical="center" wrapText="1"/>
    </xf>
    <xf numFmtId="0" fontId="32" fillId="0" borderId="0" xfId="0" applyFont="1" applyAlignment="1">
      <alignment horizontal="center"/>
    </xf>
    <xf numFmtId="0" fontId="14" fillId="0" borderId="0" xfId="0" applyFont="1" applyFill="1" applyBorder="1" applyAlignment="1">
      <alignment vertical="center"/>
    </xf>
    <xf numFmtId="0" fontId="34" fillId="0" borderId="0" xfId="0" applyFont="1" applyFill="1" applyBorder="1" applyAlignment="1">
      <alignment vertical="center"/>
    </xf>
    <xf numFmtId="0" fontId="0" fillId="0" borderId="0" xfId="0" applyFont="1" applyBorder="1" applyAlignment="1">
      <alignment wrapText="1"/>
    </xf>
    <xf numFmtId="168" fontId="22" fillId="6" borderId="11" xfId="0" applyNumberFormat="1" applyFont="1" applyFill="1" applyBorder="1" applyAlignment="1">
      <alignment horizontal="center" vertical="center"/>
    </xf>
    <xf numFmtId="2" fontId="0" fillId="5" borderId="0" xfId="0" applyNumberFormat="1" applyFill="1" applyAlignment="1">
      <alignment horizontal="center" vertical="center"/>
    </xf>
    <xf numFmtId="0" fontId="10" fillId="6" borderId="0" xfId="0" applyFont="1" applyFill="1" applyBorder="1" applyAlignment="1">
      <alignment vertical="center"/>
    </xf>
    <xf numFmtId="0" fontId="0" fillId="0" borderId="0" xfId="0" applyFont="1" applyFill="1" applyBorder="1" applyAlignment="1">
      <alignment horizontal="right" vertical="center"/>
    </xf>
    <xf numFmtId="167" fontId="17" fillId="10" borderId="0" xfId="0" applyNumberFormat="1" applyFont="1" applyFill="1" applyAlignment="1">
      <alignment vertical="center"/>
    </xf>
    <xf numFmtId="168" fontId="22" fillId="6" borderId="0" xfId="0" applyNumberFormat="1" applyFont="1" applyFill="1" applyBorder="1" applyAlignment="1">
      <alignment horizontal="center" vertical="center"/>
    </xf>
    <xf numFmtId="166" fontId="0" fillId="0" borderId="0" xfId="1" applyNumberFormat="1" applyFont="1" applyFill="1" applyBorder="1" applyAlignment="1">
      <alignment horizontal="center" vertical="center"/>
    </xf>
    <xf numFmtId="0" fontId="0" fillId="10" borderId="0" xfId="0" applyFill="1"/>
    <xf numFmtId="2" fontId="17" fillId="4" borderId="14" xfId="0" applyNumberFormat="1" applyFont="1" applyFill="1" applyBorder="1" applyAlignment="1">
      <alignment horizontal="center" vertical="center"/>
    </xf>
    <xf numFmtId="170" fontId="17" fillId="4" borderId="14" xfId="0" applyNumberFormat="1" applyFont="1" applyFill="1" applyBorder="1" applyAlignment="1">
      <alignment horizontal="center" vertical="center"/>
    </xf>
    <xf numFmtId="166" fontId="17" fillId="10" borderId="0" xfId="0" applyNumberFormat="1" applyFont="1" applyFill="1" applyBorder="1" applyAlignment="1">
      <alignment horizontal="center" vertical="center"/>
    </xf>
    <xf numFmtId="0" fontId="7" fillId="0" borderId="0" xfId="0" applyFont="1"/>
    <xf numFmtId="0" fontId="0" fillId="0" borderId="0" xfId="0" applyAlignment="1">
      <alignment horizontal="left" vertical="top" wrapText="1"/>
    </xf>
    <xf numFmtId="0" fontId="10" fillId="6" borderId="0" xfId="0" applyFont="1" applyFill="1" applyBorder="1" applyAlignment="1">
      <alignment horizontal="center" vertical="center"/>
    </xf>
    <xf numFmtId="0" fontId="0" fillId="0" borderId="0" xfId="0" applyAlignment="1">
      <alignment horizontal="center" vertical="center" wrapText="1"/>
    </xf>
    <xf numFmtId="0" fontId="33" fillId="6" borderId="8" xfId="0" applyFont="1" applyFill="1" applyBorder="1" applyAlignment="1">
      <alignment horizontal="center" vertical="center" textRotation="90" wrapText="1"/>
    </xf>
    <xf numFmtId="0" fontId="33" fillId="6" borderId="0" xfId="0" applyFont="1" applyFill="1" applyBorder="1" applyAlignment="1">
      <alignment horizontal="center" vertical="center" textRotation="90" wrapText="1"/>
    </xf>
    <xf numFmtId="0" fontId="33" fillId="6" borderId="10" xfId="0" applyFont="1" applyFill="1" applyBorder="1" applyAlignment="1">
      <alignment horizontal="center" vertical="center" textRotation="90" wrapText="1"/>
    </xf>
    <xf numFmtId="0" fontId="33" fillId="6" borderId="11" xfId="0" applyFont="1" applyFill="1" applyBorder="1" applyAlignment="1">
      <alignment horizontal="center" vertical="center" textRotation="90" wrapText="1"/>
    </xf>
    <xf numFmtId="0" fontId="28" fillId="6" borderId="5" xfId="0" applyFont="1" applyFill="1" applyBorder="1" applyAlignment="1">
      <alignment horizontal="center" vertical="center"/>
    </xf>
    <xf numFmtId="0" fontId="24" fillId="7" borderId="7" xfId="0" applyFont="1" applyFill="1" applyBorder="1" applyAlignment="1">
      <alignment horizontal="center" vertical="center" textRotation="90" wrapText="1"/>
    </xf>
    <xf numFmtId="0" fontId="24" fillId="7" borderId="0" xfId="0" applyFont="1" applyFill="1" applyBorder="1" applyAlignment="1">
      <alignment horizontal="center" vertical="center" textRotation="90" wrapText="1"/>
    </xf>
    <xf numFmtId="0" fontId="33" fillId="6" borderId="6" xfId="0" applyFont="1" applyFill="1" applyBorder="1" applyAlignment="1">
      <alignment horizontal="center" vertical="center" textRotation="90"/>
    </xf>
    <xf numFmtId="0" fontId="33" fillId="6" borderId="8" xfId="0" applyFont="1" applyFill="1" applyBorder="1" applyAlignment="1">
      <alignment horizontal="center" vertical="center" textRotation="90"/>
    </xf>
    <xf numFmtId="0" fontId="24" fillId="7" borderId="0" xfId="0" applyFont="1" applyFill="1" applyBorder="1" applyAlignment="1">
      <alignment horizontal="center" vertical="center" textRotation="9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cellXfs>
  <cellStyles count="4">
    <cellStyle name="Milliers" xfId="1" builtinId="3"/>
    <cellStyle name="Milliers 2" xfId="3"/>
    <cellStyle name="Normal" xfId="0" builtinId="0"/>
    <cellStyle name="Pourcentage" xfId="2" builtinId="5"/>
  </cellStyles>
  <dxfs count="4">
    <dxf>
      <font>
        <color auto="1"/>
      </font>
      <fill>
        <patternFill>
          <bgColor theme="2"/>
        </patternFill>
      </fill>
      <border>
        <left style="thin">
          <color auto="1"/>
        </left>
        <right style="thin">
          <color auto="1"/>
        </right>
        <top/>
        <bottom/>
      </border>
    </dxf>
    <dxf>
      <fill>
        <patternFill>
          <bgColor theme="2"/>
        </patternFill>
      </fill>
      <border>
        <left style="thin">
          <color auto="1"/>
        </left>
        <right style="thin">
          <color auto="1"/>
        </right>
        <top/>
        <bottom/>
      </border>
    </dxf>
    <dxf>
      <fill>
        <patternFill>
          <bgColor rgb="FFE6E6E6"/>
        </patternFill>
      </fill>
      <border>
        <left/>
        <right/>
        <top/>
        <bottom/>
      </border>
    </dxf>
    <dxf>
      <font>
        <color auto="1"/>
      </font>
      <fill>
        <patternFill>
          <bgColor rgb="FFE6E6E6"/>
        </patternFill>
      </fill>
      <border>
        <left/>
        <right/>
        <top/>
        <bottom/>
      </border>
    </dxf>
  </dxfs>
  <tableStyles count="0" defaultTableStyle="TableStyleMedium2" defaultPivotStyle="PivotStyleLight16"/>
  <colors>
    <mruColors>
      <color rgb="FFE6E6E6"/>
      <color rgb="FFD66314"/>
      <color rgb="FFEC81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350694</xdr:colOff>
      <xdr:row>1</xdr:row>
      <xdr:rowOff>124908</xdr:rowOff>
    </xdr:from>
    <xdr:to>
      <xdr:col>3</xdr:col>
      <xdr:colOff>697057</xdr:colOff>
      <xdr:row>5</xdr:row>
      <xdr:rowOff>7577</xdr:rowOff>
    </xdr:to>
    <xdr:pic>
      <xdr:nvPicPr>
        <xdr:cNvPr id="2" name="Image 1">
          <a:extLst>
            <a:ext uri="{FF2B5EF4-FFF2-40B4-BE49-F238E27FC236}">
              <a16:creationId xmlns:a16="http://schemas.microsoft.com/office/drawing/2014/main" xmlns="" id="{CB7FA75D-2A14-447A-932B-8A33B081E0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0788" y="315408"/>
          <a:ext cx="1596519" cy="918513"/>
        </a:xfrm>
        <a:prstGeom prst="rect">
          <a:avLst/>
        </a:prstGeom>
        <a:noFill/>
        <a:ln>
          <a:noFill/>
        </a:ln>
      </xdr:spPr>
    </xdr:pic>
    <xdr:clientData/>
  </xdr:twoCellAnchor>
  <xdr:oneCellAnchor>
    <xdr:from>
      <xdr:col>2</xdr:col>
      <xdr:colOff>400050</xdr:colOff>
      <xdr:row>31</xdr:row>
      <xdr:rowOff>30715</xdr:rowOff>
    </xdr:from>
    <xdr:ext cx="4095750" cy="264560"/>
    <xdr:sp macro="" textlink="">
      <xdr:nvSpPr>
        <xdr:cNvPr id="4" name="ZoneTexte 3">
          <a:extLst>
            <a:ext uri="{FF2B5EF4-FFF2-40B4-BE49-F238E27FC236}">
              <a16:creationId xmlns:a16="http://schemas.microsoft.com/office/drawing/2014/main" xmlns="" id="{BD7159E9-E831-4EB6-B25A-2C1B774DF927}"/>
            </a:ext>
          </a:extLst>
        </xdr:cNvPr>
        <xdr:cNvSpPr txBox="1"/>
      </xdr:nvSpPr>
      <xdr:spPr>
        <a:xfrm>
          <a:off x="1638300" y="8974690"/>
          <a:ext cx="4095750"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050" b="0">
              <a:solidFill>
                <a:srgbClr val="FF0000"/>
              </a:solidFill>
            </a:rPr>
            <a:t>*</a:t>
          </a:r>
          <a:r>
            <a:rPr lang="fr-FR" sz="1050" baseline="0"/>
            <a:t> certaines, comme les unités et les périmètres, sont pré-renseignées</a:t>
          </a:r>
          <a:endParaRPr lang="fr-FR" sz="1050"/>
        </a:p>
      </xdr:txBody>
    </xdr:sp>
    <xdr:clientData/>
  </xdr:oneCellAnchor>
  <xdr:oneCellAnchor>
    <xdr:from>
      <xdr:col>8</xdr:col>
      <xdr:colOff>28574</xdr:colOff>
      <xdr:row>25</xdr:row>
      <xdr:rowOff>171450</xdr:rowOff>
    </xdr:from>
    <xdr:ext cx="9972675" cy="1466850"/>
    <xdr:sp macro="" textlink="">
      <xdr:nvSpPr>
        <xdr:cNvPr id="6" name="ZoneTexte 5">
          <a:extLst>
            <a:ext uri="{FF2B5EF4-FFF2-40B4-BE49-F238E27FC236}">
              <a16:creationId xmlns:a16="http://schemas.microsoft.com/office/drawing/2014/main" xmlns="" id="{7DE4DAA3-4145-4E40-AFC2-4466AF752BCB}"/>
            </a:ext>
          </a:extLst>
        </xdr:cNvPr>
        <xdr:cNvSpPr txBox="1"/>
      </xdr:nvSpPr>
      <xdr:spPr>
        <a:xfrm>
          <a:off x="6210299" y="7620000"/>
          <a:ext cx="9972675" cy="1466850"/>
        </a:xfrm>
        <a:prstGeom prst="roundRect">
          <a:avLst/>
        </a:prstGeom>
        <a:solidFill>
          <a:srgbClr val="FFC000"/>
        </a:solidFill>
        <a:ln w="285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fr-FR" sz="1400" b="1" u="sng">
              <a:solidFill>
                <a:sysClr val="windowText" lastClr="000000"/>
              </a:solidFill>
            </a:rPr>
            <a:t>Précisions</a:t>
          </a:r>
          <a:r>
            <a:rPr lang="fr-FR" sz="1400" b="1" u="sng" baseline="0">
              <a:solidFill>
                <a:sysClr val="windowText" lastClr="000000"/>
              </a:solidFill>
            </a:rPr>
            <a:t> importantes pour l'onglet 2 </a:t>
          </a:r>
          <a:r>
            <a:rPr lang="fr-FR" sz="1400" b="1" u="sng">
              <a:solidFill>
                <a:sysClr val="windowText" lastClr="000000"/>
              </a:solidFill>
            </a:rPr>
            <a:t>:</a:t>
          </a:r>
        </a:p>
        <a:p>
          <a:r>
            <a:rPr lang="fr-FR" sz="1050" b="0">
              <a:solidFill>
                <a:sysClr val="windowText" lastClr="000000"/>
              </a:solidFill>
            </a:rPr>
            <a:t>- Mettre tous les prix dans la même unité</a:t>
          </a:r>
          <a:r>
            <a:rPr lang="fr-FR" sz="1050" b="0" baseline="0">
              <a:solidFill>
                <a:sysClr val="windowText" lastClr="000000"/>
              </a:solidFill>
            </a:rPr>
            <a:t> : € HT ou TTC ;</a:t>
          </a:r>
        </a:p>
        <a:p>
          <a:r>
            <a:rPr lang="fr-FR" sz="1050" b="0" baseline="0">
              <a:solidFill>
                <a:sysClr val="windowText" lastClr="000000"/>
              </a:solidFill>
            </a:rPr>
            <a:t>-</a:t>
          </a:r>
          <a:r>
            <a:rPr lang="fr-FR" sz="1050" b="0">
              <a:solidFill>
                <a:sysClr val="windowText" lastClr="000000"/>
              </a:solidFill>
            </a:rPr>
            <a:t> Les éléments</a:t>
          </a:r>
          <a:r>
            <a:rPr lang="fr-FR" sz="1050" b="0" baseline="0">
              <a:solidFill>
                <a:sysClr val="windowText" lastClr="000000"/>
              </a:solidFill>
            </a:rPr>
            <a:t> (EPI, temps de travail ...) sont ceux qui viennent </a:t>
          </a:r>
          <a:r>
            <a:rPr lang="fr-FR" sz="1050" b="0" u="sng" baseline="0">
              <a:solidFill>
                <a:sysClr val="windowText" lastClr="000000"/>
              </a:solidFill>
            </a:rPr>
            <a:t>en SUPPLEMENT </a:t>
          </a:r>
          <a:r>
            <a:rPr lang="fr-FR" sz="1050" b="0" baseline="0">
              <a:solidFill>
                <a:sysClr val="windowText" lastClr="000000"/>
              </a:solidFill>
            </a:rPr>
            <a:t>de ce qui se fait habituellement. ex : si le "point sécurité" du matin prend 10 min en plus du point sécurité habituel du fait de l'épidémie, il faut renseigner ces 10min uniquement soit 0,17h ;</a:t>
          </a:r>
        </a:p>
        <a:p>
          <a:r>
            <a:rPr lang="fr-FR" sz="1050" b="0" baseline="0">
              <a:solidFill>
                <a:sysClr val="windowText" lastClr="000000"/>
              </a:solidFill>
            </a:rPr>
            <a:t>- Pour les fournitures, le choix du périmètre (8è colonne) est laissé sous forme de listes déroulantes  : "par jour par salarié" / "par jour par équipe" / "achat à amortir" pour correspondre à tous les cas. Vous devez sélectionner ce qui vous correspond, les calculs de coûts (par salarié, par équipe ou par chantier sur toute la durée du chantier) qui en découlent se feront selon le périmètre renseigné dans la liste déroulante.</a:t>
          </a:r>
        </a:p>
      </xdr:txBody>
    </xdr:sp>
    <xdr:clientData/>
  </xdr:oneCellAnchor>
  <xdr:twoCellAnchor>
    <xdr:from>
      <xdr:col>10</xdr:col>
      <xdr:colOff>219075</xdr:colOff>
      <xdr:row>11</xdr:row>
      <xdr:rowOff>66675</xdr:rowOff>
    </xdr:from>
    <xdr:to>
      <xdr:col>13</xdr:col>
      <xdr:colOff>66674</xdr:colOff>
      <xdr:row>13</xdr:row>
      <xdr:rowOff>228599</xdr:rowOff>
    </xdr:to>
    <xdr:sp macro="" textlink="">
      <xdr:nvSpPr>
        <xdr:cNvPr id="3" name="Rectangle : coins arrondis 2">
          <a:extLst>
            <a:ext uri="{FF2B5EF4-FFF2-40B4-BE49-F238E27FC236}">
              <a16:creationId xmlns:a16="http://schemas.microsoft.com/office/drawing/2014/main" xmlns="" id="{81373409-CF50-49BC-9A78-6CEB37BDF69F}"/>
            </a:ext>
          </a:extLst>
        </xdr:cNvPr>
        <xdr:cNvSpPr/>
      </xdr:nvSpPr>
      <xdr:spPr>
        <a:xfrm>
          <a:off x="10210800" y="2952750"/>
          <a:ext cx="2933699" cy="781049"/>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fr-FR" sz="1000" b="0" i="0" baseline="0">
              <a:solidFill>
                <a:sysClr val="windowText" lastClr="000000"/>
              </a:solidFill>
              <a:effectLst/>
              <a:latin typeface="+mn-lt"/>
              <a:ea typeface="+mn-ea"/>
              <a:cs typeface="+mn-cs"/>
            </a:rPr>
            <a:t>Sélectionnez votre choix dans la liste déroulante.</a:t>
          </a:r>
        </a:p>
        <a:p>
          <a:pPr marL="0" marR="0" lvl="0" indent="0" algn="ctr" defTabSz="914400" rtl="0" eaLnBrk="1" fontAlgn="auto" latinLnBrk="0" hangingPunct="1">
            <a:lnSpc>
              <a:spcPct val="100000"/>
            </a:lnSpc>
            <a:spcBef>
              <a:spcPts val="0"/>
            </a:spcBef>
            <a:spcAft>
              <a:spcPts val="0"/>
            </a:spcAft>
            <a:buClrTx/>
            <a:buSzTx/>
            <a:buFontTx/>
            <a:buNone/>
            <a:tabLst/>
            <a:defRPr/>
          </a:pPr>
          <a:r>
            <a:rPr lang="fr-FR" sz="1000" b="0" i="0" baseline="0">
              <a:solidFill>
                <a:sysClr val="windowText" lastClr="000000"/>
              </a:solidFill>
              <a:effectLst/>
              <a:latin typeface="+mn-lt"/>
              <a:ea typeface="+mn-ea"/>
              <a:cs typeface="+mn-cs"/>
            </a:rPr>
            <a:t> Il vaudra pour tout le fichier. Si vous choisissez "heures classiques" vous n'avez pas besoin de remplir la colonne "coeff. heure Sup en %" ci-dessous.</a:t>
          </a:r>
        </a:p>
        <a:p>
          <a:pPr marL="0" marR="0" lvl="0" indent="0" algn="ctr" defTabSz="914400" rtl="0" eaLnBrk="1" fontAlgn="auto" latinLnBrk="0" hangingPunct="1">
            <a:lnSpc>
              <a:spcPct val="100000"/>
            </a:lnSpc>
            <a:spcBef>
              <a:spcPts val="0"/>
            </a:spcBef>
            <a:spcAft>
              <a:spcPts val="0"/>
            </a:spcAft>
            <a:buClrTx/>
            <a:buSzTx/>
            <a:buFontTx/>
            <a:buNone/>
            <a:tabLst/>
            <a:defRPr/>
          </a:pPr>
          <a:endParaRPr lang="fr-FR" sz="1000">
            <a:solidFill>
              <a:sysClr val="windowText" lastClr="000000"/>
            </a:solidFill>
            <a:effectLst/>
          </a:endParaRPr>
        </a:p>
        <a:p>
          <a:pPr algn="ctr"/>
          <a:endParaRPr lang="fr-FR" sz="1000">
            <a:solidFill>
              <a:sysClr val="windowText" lastClr="000000"/>
            </a:solidFill>
          </a:endParaRPr>
        </a:p>
      </xdr:txBody>
    </xdr:sp>
    <xdr:clientData/>
  </xdr:twoCellAnchor>
  <xdr:twoCellAnchor>
    <xdr:from>
      <xdr:col>9</xdr:col>
      <xdr:colOff>866779</xdr:colOff>
      <xdr:row>12</xdr:row>
      <xdr:rowOff>114303</xdr:rowOff>
    </xdr:from>
    <xdr:to>
      <xdr:col>10</xdr:col>
      <xdr:colOff>219075</xdr:colOff>
      <xdr:row>12</xdr:row>
      <xdr:rowOff>161925</xdr:rowOff>
    </xdr:to>
    <xdr:cxnSp macro="">
      <xdr:nvCxnSpPr>
        <xdr:cNvPr id="7" name="Connecteur droit avec flèche 6">
          <a:extLst>
            <a:ext uri="{FF2B5EF4-FFF2-40B4-BE49-F238E27FC236}">
              <a16:creationId xmlns:a16="http://schemas.microsoft.com/office/drawing/2014/main" xmlns="" id="{E3ADCD51-7045-4B8D-AF05-750E8E8CC7DC}"/>
            </a:ext>
          </a:extLst>
        </xdr:cNvPr>
        <xdr:cNvCxnSpPr>
          <a:stCxn id="3" idx="1"/>
        </xdr:cNvCxnSpPr>
      </xdr:nvCxnSpPr>
      <xdr:spPr>
        <a:xfrm flipH="1" flipV="1">
          <a:off x="9829804" y="3295653"/>
          <a:ext cx="380996" cy="47622"/>
        </a:xfrm>
        <a:prstGeom prst="straightConnector1">
          <a:avLst/>
        </a:prstGeom>
        <a:ln>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428624</xdr:colOff>
      <xdr:row>11</xdr:row>
      <xdr:rowOff>104776</xdr:rowOff>
    </xdr:from>
    <xdr:to>
      <xdr:col>15</xdr:col>
      <xdr:colOff>647700</xdr:colOff>
      <xdr:row>13</xdr:row>
      <xdr:rowOff>152401</xdr:rowOff>
    </xdr:to>
    <xdr:sp macro="" textlink="">
      <xdr:nvSpPr>
        <xdr:cNvPr id="10" name="Rectangle : coins arrondis 9">
          <a:extLst>
            <a:ext uri="{FF2B5EF4-FFF2-40B4-BE49-F238E27FC236}">
              <a16:creationId xmlns:a16="http://schemas.microsoft.com/office/drawing/2014/main" xmlns="" id="{48CB02EF-2B9F-4D7D-B415-CEF36A1C7987}"/>
            </a:ext>
          </a:extLst>
        </xdr:cNvPr>
        <xdr:cNvSpPr/>
      </xdr:nvSpPr>
      <xdr:spPr>
        <a:xfrm>
          <a:off x="13506449" y="2895601"/>
          <a:ext cx="2276476" cy="666750"/>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lang="fr-FR" sz="1000">
              <a:solidFill>
                <a:sysClr val="windowText" lastClr="000000"/>
              </a:solidFill>
            </a:rPr>
            <a:t>Vous pouvez ici renseigner un chiffre inférieur à 1 si la personne ne constitue pas un temps complet au sein de l'équipe</a:t>
          </a:r>
        </a:p>
      </xdr:txBody>
    </xdr:sp>
    <xdr:clientData/>
  </xdr:twoCellAnchor>
  <xdr:twoCellAnchor>
    <xdr:from>
      <xdr:col>12</xdr:col>
      <xdr:colOff>781050</xdr:colOff>
      <xdr:row>12</xdr:row>
      <xdr:rowOff>142876</xdr:rowOff>
    </xdr:from>
    <xdr:to>
      <xdr:col>13</xdr:col>
      <xdr:colOff>428624</xdr:colOff>
      <xdr:row>14</xdr:row>
      <xdr:rowOff>219075</xdr:rowOff>
    </xdr:to>
    <xdr:cxnSp macro="">
      <xdr:nvCxnSpPr>
        <xdr:cNvPr id="11" name="Connecteur droit avec flèche 10">
          <a:extLst>
            <a:ext uri="{FF2B5EF4-FFF2-40B4-BE49-F238E27FC236}">
              <a16:creationId xmlns:a16="http://schemas.microsoft.com/office/drawing/2014/main" xmlns="" id="{2D5BBBAD-F325-469A-B112-3F1B8B171EFB}"/>
            </a:ext>
          </a:extLst>
        </xdr:cNvPr>
        <xdr:cNvCxnSpPr>
          <a:stCxn id="10" idx="1"/>
        </xdr:cNvCxnSpPr>
      </xdr:nvCxnSpPr>
      <xdr:spPr>
        <a:xfrm flipH="1">
          <a:off x="12830175" y="3228976"/>
          <a:ext cx="676274" cy="723899"/>
        </a:xfrm>
        <a:prstGeom prst="straightConnector1">
          <a:avLst/>
        </a:prstGeom>
        <a:ln>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230717</xdr:colOff>
      <xdr:row>0</xdr:row>
      <xdr:rowOff>168275</xdr:rowOff>
    </xdr:from>
    <xdr:to>
      <xdr:col>2</xdr:col>
      <xdr:colOff>613833</xdr:colOff>
      <xdr:row>2</xdr:row>
      <xdr:rowOff>63500</xdr:rowOff>
    </xdr:to>
    <xdr:pic>
      <xdr:nvPicPr>
        <xdr:cNvPr id="2" name="Image 1">
          <a:extLst>
            <a:ext uri="{FF2B5EF4-FFF2-40B4-BE49-F238E27FC236}">
              <a16:creationId xmlns:a16="http://schemas.microsoft.com/office/drawing/2014/main" xmlns="" id="{B420CD96-3500-4694-B9E5-DAD3B93D6A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0717" y="168275"/>
          <a:ext cx="1272116" cy="731308"/>
        </a:xfrm>
        <a:prstGeom prst="rect">
          <a:avLst/>
        </a:prstGeom>
        <a:noFill/>
        <a:ln>
          <a:noFill/>
        </a:ln>
      </xdr:spPr>
    </xdr:pic>
    <xdr:clientData/>
  </xdr:twoCellAnchor>
  <xdr:twoCellAnchor>
    <xdr:from>
      <xdr:col>2</xdr:col>
      <xdr:colOff>707573</xdr:colOff>
      <xdr:row>2</xdr:row>
      <xdr:rowOff>8618</xdr:rowOff>
    </xdr:from>
    <xdr:to>
      <xdr:col>2</xdr:col>
      <xdr:colOff>2977697</xdr:colOff>
      <xdr:row>2</xdr:row>
      <xdr:rowOff>544286</xdr:rowOff>
    </xdr:to>
    <xdr:sp macro="" textlink="">
      <xdr:nvSpPr>
        <xdr:cNvPr id="3" name="Rectangle : coins arrondis 2">
          <a:extLst>
            <a:ext uri="{FF2B5EF4-FFF2-40B4-BE49-F238E27FC236}">
              <a16:creationId xmlns:a16="http://schemas.microsoft.com/office/drawing/2014/main" xmlns="" id="{8FF04875-7F37-4E81-958D-DCB87A1A0F98}"/>
            </a:ext>
          </a:extLst>
        </xdr:cNvPr>
        <xdr:cNvSpPr/>
      </xdr:nvSpPr>
      <xdr:spPr>
        <a:xfrm>
          <a:off x="1605644" y="852261"/>
          <a:ext cx="2270124" cy="535668"/>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fr-FR" sz="1200" b="1">
              <a:solidFill>
                <a:sysClr val="windowText" lastClr="000000"/>
              </a:solidFill>
              <a:latin typeface="+mj-lt"/>
            </a:rPr>
            <a:t>Attention, renseigner</a:t>
          </a:r>
          <a:r>
            <a:rPr lang="fr-FR" sz="1200" b="1" baseline="0">
              <a:solidFill>
                <a:sysClr val="windowText" lastClr="000000"/>
              </a:solidFill>
              <a:latin typeface="+mj-lt"/>
            </a:rPr>
            <a:t> en amont les paramètres dans l'onglet 1</a:t>
          </a:r>
          <a:endParaRPr lang="fr-FR" sz="1200" b="1">
            <a:solidFill>
              <a:sysClr val="windowText" lastClr="000000"/>
            </a:solidFill>
            <a:latin typeface="+mj-lt"/>
          </a:endParaRPr>
        </a:p>
      </xdr:txBody>
    </xdr:sp>
    <xdr:clientData/>
  </xdr:twoCellAnchor>
  <xdr:twoCellAnchor>
    <xdr:from>
      <xdr:col>13</xdr:col>
      <xdr:colOff>22225</xdr:colOff>
      <xdr:row>15</xdr:row>
      <xdr:rowOff>98425</xdr:rowOff>
    </xdr:from>
    <xdr:to>
      <xdr:col>15</xdr:col>
      <xdr:colOff>38100</xdr:colOff>
      <xdr:row>27</xdr:row>
      <xdr:rowOff>66675</xdr:rowOff>
    </xdr:to>
    <xdr:sp macro="" textlink="">
      <xdr:nvSpPr>
        <xdr:cNvPr id="4" name="ZoneTexte 3">
          <a:extLst>
            <a:ext uri="{FF2B5EF4-FFF2-40B4-BE49-F238E27FC236}">
              <a16:creationId xmlns:a16="http://schemas.microsoft.com/office/drawing/2014/main" xmlns="" id="{C4BEE355-D687-4219-A254-F11795CA85B6}"/>
            </a:ext>
          </a:extLst>
        </xdr:cNvPr>
        <xdr:cNvSpPr txBox="1"/>
      </xdr:nvSpPr>
      <xdr:spPr>
        <a:xfrm>
          <a:off x="13871575" y="4908550"/>
          <a:ext cx="3216275" cy="3168650"/>
        </a:xfrm>
        <a:prstGeom prst="roundRect">
          <a:avLst>
            <a:gd name="adj" fmla="val 5192"/>
          </a:avLst>
        </a:prstGeom>
        <a:solidFill>
          <a:schemeClr val="accent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fr-FR" sz="1100" b="1" u="sng">
              <a:latin typeface="+mj-lt"/>
            </a:rPr>
            <a:t>Précisions</a:t>
          </a:r>
          <a:r>
            <a:rPr lang="fr-FR" sz="1100" b="1" u="sng" baseline="0">
              <a:latin typeface="+mj-lt"/>
            </a:rPr>
            <a:t> sur la notion de durée de vie et les "achats à amortir"</a:t>
          </a:r>
        </a:p>
        <a:p>
          <a:pPr algn="ctr"/>
          <a:endParaRPr lang="fr-FR" sz="1100" b="0" baseline="0">
            <a:latin typeface="+mj-lt"/>
          </a:endParaRPr>
        </a:p>
        <a:p>
          <a:pPr algn="ctr"/>
          <a:r>
            <a:rPr lang="fr-FR" sz="1100" baseline="0">
              <a:latin typeface="+mj-lt"/>
            </a:rPr>
            <a:t>La durée de vie n'est à indiquer que :</a:t>
          </a:r>
        </a:p>
        <a:p>
          <a:pPr algn="l"/>
          <a:r>
            <a:rPr lang="fr-FR" sz="1100" baseline="0">
              <a:latin typeface="+mj-lt"/>
            </a:rPr>
            <a:t>- dans le cas d'un achat de biens (fournitures ...) ;</a:t>
          </a:r>
        </a:p>
        <a:p>
          <a:pPr marL="0" marR="0" lvl="0" indent="0" algn="l" defTabSz="914400" eaLnBrk="1" fontAlgn="auto" latinLnBrk="0" hangingPunct="1">
            <a:lnSpc>
              <a:spcPct val="100000"/>
            </a:lnSpc>
            <a:spcBef>
              <a:spcPts val="0"/>
            </a:spcBef>
            <a:spcAft>
              <a:spcPts val="0"/>
            </a:spcAft>
            <a:buClrTx/>
            <a:buSzTx/>
            <a:buFontTx/>
            <a:buNone/>
            <a:tabLst/>
            <a:defRPr/>
          </a:pPr>
          <a:r>
            <a:rPr lang="fr-FR" sz="1100" baseline="0">
              <a:solidFill>
                <a:schemeClr val="dk1"/>
              </a:solidFill>
              <a:effectLst/>
              <a:latin typeface="+mn-lt"/>
              <a:ea typeface="+mn-ea"/>
              <a:cs typeface="+mn-cs"/>
            </a:rPr>
            <a:t>- si elle est pertinente ;</a:t>
          </a:r>
          <a:endParaRPr lang="fr-FR" sz="1100" baseline="0">
            <a:latin typeface="+mj-lt"/>
          </a:endParaRPr>
        </a:p>
        <a:p>
          <a:pPr algn="l"/>
          <a:r>
            <a:rPr lang="fr-FR" sz="1100" baseline="0">
              <a:latin typeface="+mj-lt"/>
            </a:rPr>
            <a:t>- si vous avez sélectionné "achat à amortir" dans la colonne périmètre ;</a:t>
          </a:r>
        </a:p>
        <a:p>
          <a:pPr algn="ctr"/>
          <a:endParaRPr lang="fr-FR" sz="1100" baseline="0">
            <a:latin typeface="+mj-lt"/>
          </a:endParaRPr>
        </a:p>
        <a:p>
          <a:pPr algn="ctr"/>
          <a:r>
            <a:rPr lang="fr-FR" sz="1100" baseline="0">
              <a:latin typeface="+mj-lt"/>
            </a:rPr>
            <a:t>Laissez la cellule vide si vous ne souhaitez pas remplir la durée de vie.</a:t>
          </a:r>
        </a:p>
        <a:p>
          <a:pPr algn="ctr"/>
          <a:endParaRPr lang="fr-FR" sz="1100" baseline="0">
            <a:latin typeface="+mj-lt"/>
          </a:endParaRPr>
        </a:p>
        <a:p>
          <a:pPr algn="ctr"/>
          <a:r>
            <a:rPr lang="fr-FR" sz="1100" baseline="0">
              <a:latin typeface="+mj-lt"/>
            </a:rPr>
            <a:t>Si vous avez sélectionné "achat à amortir" et si vous avez renseigné la durée de vie, les 3 colonnes de coûts intégreront cette durée de vie : seul le coût sur la durée du chantier est comptabilisé, et non la totalité de l'achat.</a:t>
          </a:r>
        </a:p>
      </xdr:txBody>
    </xdr:sp>
    <xdr:clientData/>
  </xdr:twoCellAnchor>
  <xdr:twoCellAnchor>
    <xdr:from>
      <xdr:col>6</xdr:col>
      <xdr:colOff>923925</xdr:colOff>
      <xdr:row>2</xdr:row>
      <xdr:rowOff>676277</xdr:rowOff>
    </xdr:from>
    <xdr:to>
      <xdr:col>13</xdr:col>
      <xdr:colOff>22225</xdr:colOff>
      <xdr:row>21</xdr:row>
      <xdr:rowOff>82550</xdr:rowOff>
    </xdr:to>
    <xdr:cxnSp macro="">
      <xdr:nvCxnSpPr>
        <xdr:cNvPr id="6" name="Connecteur droit avec flèche 5">
          <a:extLst>
            <a:ext uri="{FF2B5EF4-FFF2-40B4-BE49-F238E27FC236}">
              <a16:creationId xmlns:a16="http://schemas.microsoft.com/office/drawing/2014/main" xmlns="" id="{63C54719-7A67-4594-A32A-2E600A8FD97D}"/>
            </a:ext>
          </a:extLst>
        </xdr:cNvPr>
        <xdr:cNvCxnSpPr>
          <a:stCxn id="4" idx="1"/>
        </xdr:cNvCxnSpPr>
      </xdr:nvCxnSpPr>
      <xdr:spPr>
        <a:xfrm flipH="1" flipV="1">
          <a:off x="8639175" y="1514477"/>
          <a:ext cx="5232400" cy="4978398"/>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85725</xdr:colOff>
      <xdr:row>31</xdr:row>
      <xdr:rowOff>209548</xdr:rowOff>
    </xdr:from>
    <xdr:to>
      <xdr:col>15</xdr:col>
      <xdr:colOff>9525</xdr:colOff>
      <xdr:row>35</xdr:row>
      <xdr:rowOff>254000</xdr:rowOff>
    </xdr:to>
    <xdr:sp macro="" textlink="">
      <xdr:nvSpPr>
        <xdr:cNvPr id="5" name="ZoneTexte 4">
          <a:extLst>
            <a:ext uri="{FF2B5EF4-FFF2-40B4-BE49-F238E27FC236}">
              <a16:creationId xmlns:a16="http://schemas.microsoft.com/office/drawing/2014/main" xmlns="" id="{50EE8688-E6A4-4F1F-BA42-305132656030}"/>
            </a:ext>
          </a:extLst>
        </xdr:cNvPr>
        <xdr:cNvSpPr txBox="1"/>
      </xdr:nvSpPr>
      <xdr:spPr>
        <a:xfrm>
          <a:off x="15008225" y="8961965"/>
          <a:ext cx="3130550" cy="1102785"/>
        </a:xfrm>
        <a:prstGeom prst="round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latin typeface="+mj-lt"/>
            </a:rPr>
            <a:t>Précisez le nombre d'heure consacrées aux préconisations sanitaires du fait du COVID uniquement.</a:t>
          </a:r>
        </a:p>
        <a:p>
          <a:pPr algn="ctr"/>
          <a:r>
            <a:rPr lang="fr-FR" sz="1100">
              <a:latin typeface="+mj-lt"/>
            </a:rPr>
            <a:t>Par exemple</a:t>
          </a:r>
          <a:r>
            <a:rPr lang="fr-FR" sz="1100" baseline="0">
              <a:latin typeface="+mj-lt"/>
            </a:rPr>
            <a:t> </a:t>
          </a:r>
          <a:r>
            <a:rPr lang="fr-FR" sz="1100">
              <a:latin typeface="+mj-lt"/>
            </a:rPr>
            <a:t>: 0,25 pour 15min suplémentaires de briefing séurité</a:t>
          </a:r>
        </a:p>
      </xdr:txBody>
    </xdr:sp>
    <xdr:clientData/>
  </xdr:twoCellAnchor>
  <xdr:twoCellAnchor>
    <xdr:from>
      <xdr:col>8</xdr:col>
      <xdr:colOff>0</xdr:colOff>
      <xdr:row>33</xdr:row>
      <xdr:rowOff>136071</xdr:rowOff>
    </xdr:from>
    <xdr:to>
      <xdr:col>13</xdr:col>
      <xdr:colOff>85725</xdr:colOff>
      <xdr:row>33</xdr:row>
      <xdr:rowOff>166006</xdr:rowOff>
    </xdr:to>
    <xdr:cxnSp macro="">
      <xdr:nvCxnSpPr>
        <xdr:cNvPr id="7" name="Connecteur droit avec flèche 6">
          <a:extLst>
            <a:ext uri="{FF2B5EF4-FFF2-40B4-BE49-F238E27FC236}">
              <a16:creationId xmlns:a16="http://schemas.microsoft.com/office/drawing/2014/main" xmlns="" id="{833675EB-3E28-40FB-A3ED-7D92DD9CF27D}"/>
            </a:ext>
          </a:extLst>
        </xdr:cNvPr>
        <xdr:cNvCxnSpPr/>
      </xdr:nvCxnSpPr>
      <xdr:spPr>
        <a:xfrm flipH="1" flipV="1">
          <a:off x="8463643" y="9919607"/>
          <a:ext cx="6345011" cy="29935"/>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1095374</xdr:colOff>
      <xdr:row>29</xdr:row>
      <xdr:rowOff>257175</xdr:rowOff>
    </xdr:from>
    <xdr:to>
      <xdr:col>7</xdr:col>
      <xdr:colOff>1092199</xdr:colOff>
      <xdr:row>38</xdr:row>
      <xdr:rowOff>12700</xdr:rowOff>
    </xdr:to>
    <xdr:sp macro="" textlink="">
      <xdr:nvSpPr>
        <xdr:cNvPr id="9" name="Rectangle 8">
          <a:extLst>
            <a:ext uri="{FF2B5EF4-FFF2-40B4-BE49-F238E27FC236}">
              <a16:creationId xmlns:a16="http://schemas.microsoft.com/office/drawing/2014/main" xmlns="" id="{30574FD6-91BB-4164-BEC4-3DC4DDC16FF2}"/>
            </a:ext>
          </a:extLst>
        </xdr:cNvPr>
        <xdr:cNvSpPr/>
      </xdr:nvSpPr>
      <xdr:spPr>
        <a:xfrm>
          <a:off x="8810624" y="8801100"/>
          <a:ext cx="1101725" cy="2155825"/>
        </a:xfrm>
        <a:prstGeom prst="rect">
          <a:avLst/>
        </a:prstGeom>
        <a:no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13</xdr:col>
      <xdr:colOff>31750</xdr:colOff>
      <xdr:row>7</xdr:row>
      <xdr:rowOff>158751</xdr:rowOff>
    </xdr:from>
    <xdr:to>
      <xdr:col>15</xdr:col>
      <xdr:colOff>31750</xdr:colOff>
      <xdr:row>15</xdr:row>
      <xdr:rowOff>19050</xdr:rowOff>
    </xdr:to>
    <xdr:sp macro="" textlink="">
      <xdr:nvSpPr>
        <xdr:cNvPr id="11" name="ZoneTexte 10">
          <a:extLst>
            <a:ext uri="{FF2B5EF4-FFF2-40B4-BE49-F238E27FC236}">
              <a16:creationId xmlns:a16="http://schemas.microsoft.com/office/drawing/2014/main" xmlns="" id="{ACA47818-224F-48E9-BDC8-E90E841C051C}"/>
            </a:ext>
          </a:extLst>
        </xdr:cNvPr>
        <xdr:cNvSpPr txBox="1"/>
      </xdr:nvSpPr>
      <xdr:spPr>
        <a:xfrm>
          <a:off x="13881100" y="2835276"/>
          <a:ext cx="3200400" cy="1993899"/>
        </a:xfrm>
        <a:prstGeom prst="roundRect">
          <a:avLst>
            <a:gd name="adj" fmla="val 9181"/>
          </a:avLst>
        </a:prstGeom>
        <a:solidFill>
          <a:schemeClr val="accent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b="1" u="sng">
              <a:latin typeface="+mj-lt"/>
            </a:rPr>
            <a:t>Colonne "périmètre"</a:t>
          </a:r>
          <a:endParaRPr lang="fr-FR" sz="1100" b="1" u="sng" baseline="0">
            <a:latin typeface="+mj-lt"/>
          </a:endParaRPr>
        </a:p>
        <a:p>
          <a:pPr algn="ctr"/>
          <a:r>
            <a:rPr lang="fr-FR" sz="1100" b="0" u="none" baseline="0">
              <a:latin typeface="+mj-lt"/>
            </a:rPr>
            <a:t>Pour les quantités, vous avez le choix de raisonner :</a:t>
          </a:r>
        </a:p>
        <a:p>
          <a:pPr algn="l"/>
          <a:r>
            <a:rPr lang="fr-FR" sz="1100" b="0" u="none" baseline="0">
              <a:latin typeface="+mj-lt"/>
            </a:rPr>
            <a:t>- "par jour par salarié"</a:t>
          </a:r>
        </a:p>
        <a:p>
          <a:pPr algn="l"/>
          <a:r>
            <a:rPr lang="fr-FR" sz="1100" b="0" u="none" baseline="0">
              <a:latin typeface="+mj-lt"/>
            </a:rPr>
            <a:t>- "par jour pour l'équipe" </a:t>
          </a:r>
        </a:p>
        <a:p>
          <a:pPr algn="l"/>
          <a:r>
            <a:rPr lang="fr-FR" sz="1100" b="0" u="none" baseline="0">
              <a:latin typeface="+mj-lt"/>
            </a:rPr>
            <a:t>- pour un achat one shot qui devra être amorti selon sa durée de vie : "achat à amortir"</a:t>
          </a:r>
        </a:p>
        <a:p>
          <a:pPr algn="l"/>
          <a:endParaRPr lang="fr-FR" sz="1100" b="0" u="none" baseline="0">
            <a:latin typeface="+mj-lt"/>
          </a:endParaRPr>
        </a:p>
        <a:p>
          <a:pPr algn="ctr"/>
          <a:r>
            <a:rPr lang="fr-FR" sz="1100" b="0" u="none" baseline="0">
              <a:latin typeface="+mj-lt"/>
            </a:rPr>
            <a:t>Votre choix doit être indiqué dans cette colonne, impérativement. Les calculs de coûts (qu'ils soient par jour par salarié, par équipe ...) en découlent.</a:t>
          </a:r>
        </a:p>
      </xdr:txBody>
    </xdr:sp>
    <xdr:clientData/>
  </xdr:twoCellAnchor>
  <xdr:twoCellAnchor>
    <xdr:from>
      <xdr:col>5</xdr:col>
      <xdr:colOff>1102178</xdr:colOff>
      <xdr:row>2</xdr:row>
      <xdr:rowOff>95251</xdr:rowOff>
    </xdr:from>
    <xdr:to>
      <xdr:col>13</xdr:col>
      <xdr:colOff>72571</xdr:colOff>
      <xdr:row>9</xdr:row>
      <xdr:rowOff>85045</xdr:rowOff>
    </xdr:to>
    <xdr:cxnSp macro="">
      <xdr:nvCxnSpPr>
        <xdr:cNvPr id="13" name="Connecteur droit avec flèche 12">
          <a:extLst>
            <a:ext uri="{FF2B5EF4-FFF2-40B4-BE49-F238E27FC236}">
              <a16:creationId xmlns:a16="http://schemas.microsoft.com/office/drawing/2014/main" xmlns="" id="{279420E6-B919-44E2-ADC9-E74D513FEC85}"/>
            </a:ext>
          </a:extLst>
        </xdr:cNvPr>
        <xdr:cNvCxnSpPr/>
      </xdr:nvCxnSpPr>
      <xdr:spPr>
        <a:xfrm flipH="1" flipV="1">
          <a:off x="7361464" y="938894"/>
          <a:ext cx="7434036" cy="2398258"/>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6"/>
  <sheetViews>
    <sheetView showGridLines="0" topLeftCell="A13" zoomScaleNormal="100" workbookViewId="0">
      <selection activeCell="K20" sqref="K20"/>
    </sheetView>
  </sheetViews>
  <sheetFormatPr baseColWidth="10" defaultColWidth="0" defaultRowHeight="15" zeroHeight="1"/>
  <cols>
    <col min="1" max="1" width="11.28515625" customWidth="1"/>
    <col min="2" max="2" width="7.28515625" customWidth="1"/>
    <col min="3" max="6" width="11.42578125" customWidth="1"/>
    <col min="7" max="7" width="17" customWidth="1"/>
    <col min="8" max="8" width="11.42578125" customWidth="1"/>
    <col min="9" max="9" width="41.7109375" customWidth="1"/>
    <col min="10" max="12" width="15.42578125" style="5" customWidth="1"/>
    <col min="13" max="16" width="15.42578125" customWidth="1"/>
    <col min="17" max="17" width="11.42578125" customWidth="1"/>
    <col min="18" max="20" width="0" hidden="1" customWidth="1"/>
    <col min="21" max="16384" width="11.42578125" hidden="1"/>
  </cols>
  <sheetData>
    <row r="1" spans="1:16"/>
    <row r="2" spans="1:16">
      <c r="O2" s="28"/>
      <c r="P2" s="28"/>
    </row>
    <row r="3" spans="1:16" ht="28.5">
      <c r="I3" s="104" t="s">
        <v>76</v>
      </c>
      <c r="O3" s="28"/>
      <c r="P3" s="28"/>
    </row>
    <row r="4" spans="1:16" ht="23.25">
      <c r="I4" s="32" t="s">
        <v>95</v>
      </c>
      <c r="O4" s="28"/>
      <c r="P4" s="28"/>
    </row>
    <row r="5" spans="1:16">
      <c r="O5" s="28"/>
      <c r="P5" s="28"/>
    </row>
    <row r="6" spans="1:16">
      <c r="P6" s="10"/>
    </row>
    <row r="7" spans="1:16"/>
    <row r="8" spans="1:16" ht="23.25" customHeight="1">
      <c r="A8" s="121" t="s">
        <v>12</v>
      </c>
      <c r="B8" s="121"/>
      <c r="C8" s="121"/>
      <c r="D8" s="121"/>
      <c r="E8" s="121"/>
      <c r="F8" s="121"/>
      <c r="G8" s="121"/>
      <c r="I8" s="121" t="s">
        <v>47</v>
      </c>
      <c r="J8" s="121"/>
      <c r="K8" s="121"/>
      <c r="L8" s="121"/>
      <c r="M8" s="121"/>
      <c r="N8" s="121"/>
      <c r="O8" s="121"/>
      <c r="P8" s="121"/>
    </row>
    <row r="9" spans="1:16" ht="23.25" customHeight="1">
      <c r="A9" s="122" t="s">
        <v>109</v>
      </c>
      <c r="B9" s="122"/>
      <c r="C9" s="122"/>
      <c r="D9" s="122"/>
      <c r="E9" s="122"/>
      <c r="F9" s="122"/>
      <c r="G9" s="122"/>
      <c r="J9" s="19" t="s">
        <v>11</v>
      </c>
      <c r="K9" s="34" t="s">
        <v>48</v>
      </c>
      <c r="L9" s="15"/>
      <c r="O9" s="18"/>
    </row>
    <row r="10" spans="1:16" s="10" customFormat="1" ht="23.25" customHeight="1">
      <c r="A10" s="122"/>
      <c r="B10" s="122"/>
      <c r="C10" s="122"/>
      <c r="D10" s="122"/>
      <c r="E10" s="122"/>
      <c r="F10" s="122"/>
      <c r="G10" s="122"/>
      <c r="I10" s="14" t="s">
        <v>26</v>
      </c>
      <c r="J10" s="5" t="s">
        <v>33</v>
      </c>
      <c r="K10" s="41"/>
      <c r="L10" s="8"/>
      <c r="O10" s="7"/>
    </row>
    <row r="11" spans="1:16" s="10" customFormat="1" ht="30.75" customHeight="1">
      <c r="A11" s="122"/>
      <c r="B11" s="122"/>
      <c r="C11" s="122"/>
      <c r="D11" s="122"/>
      <c r="E11" s="122"/>
      <c r="F11" s="122"/>
      <c r="G11" s="122"/>
      <c r="I11" s="102" t="s">
        <v>119</v>
      </c>
      <c r="J11" s="5" t="s">
        <v>106</v>
      </c>
      <c r="K11" s="41"/>
      <c r="L11" s="8"/>
      <c r="O11" s="7"/>
    </row>
    <row r="12" spans="1:16" s="10" customFormat="1" ht="23.25" customHeight="1">
      <c r="A12" s="122"/>
      <c r="B12" s="122"/>
      <c r="C12" s="122"/>
      <c r="D12" s="122"/>
      <c r="E12" s="122"/>
      <c r="F12" s="122"/>
      <c r="G12" s="122"/>
    </row>
    <row r="13" spans="1:16" s="10" customFormat="1" ht="25.5" customHeight="1">
      <c r="A13" s="122"/>
      <c r="B13" s="122"/>
      <c r="C13" s="122"/>
      <c r="D13" s="122"/>
      <c r="E13" s="122"/>
      <c r="F13" s="122"/>
      <c r="G13" s="122"/>
      <c r="I13" s="102" t="s">
        <v>84</v>
      </c>
      <c r="J13" s="103"/>
      <c r="K13" s="82"/>
    </row>
    <row r="14" spans="1:16" s="10" customFormat="1" ht="25.5" customHeight="1">
      <c r="A14" s="122"/>
      <c r="B14" s="122"/>
      <c r="C14" s="122"/>
      <c r="D14" s="122"/>
      <c r="E14" s="122"/>
      <c r="F14" s="122"/>
      <c r="G14" s="122"/>
    </row>
    <row r="15" spans="1:16" s="10" customFormat="1" ht="33.75" customHeight="1">
      <c r="A15" s="122"/>
      <c r="B15" s="122"/>
      <c r="C15" s="122"/>
      <c r="D15" s="122"/>
      <c r="E15" s="122"/>
      <c r="F15" s="122"/>
      <c r="G15" s="122"/>
      <c r="I15" s="13" t="s">
        <v>49</v>
      </c>
      <c r="J15" s="29" t="s">
        <v>82</v>
      </c>
      <c r="K15" s="29" t="s">
        <v>118</v>
      </c>
      <c r="L15" s="30" t="s">
        <v>83</v>
      </c>
      <c r="M15" s="29" t="s">
        <v>50</v>
      </c>
      <c r="N15" s="29" t="s">
        <v>100</v>
      </c>
      <c r="O15" s="29" t="s">
        <v>52</v>
      </c>
      <c r="P15" s="29" t="s">
        <v>68</v>
      </c>
    </row>
    <row r="16" spans="1:16" s="10" customFormat="1" ht="25.5" customHeight="1">
      <c r="A16" s="122"/>
      <c r="B16" s="122"/>
      <c r="C16" s="122"/>
      <c r="D16" s="122"/>
      <c r="E16" s="122"/>
      <c r="F16" s="122"/>
      <c r="G16" s="122"/>
      <c r="I16" s="9" t="s">
        <v>77</v>
      </c>
      <c r="J16" s="43"/>
      <c r="K16" s="40"/>
      <c r="L16" s="35" t="str">
        <f t="shared" ref="L16:L23" si="0">IF(K16="","",J16*(1+K16))</f>
        <v/>
      </c>
      <c r="M16" s="45"/>
      <c r="N16" s="47" t="str">
        <f t="shared" ref="N16:N23" si="1">IF(hparjour*M16=0,"",hparjour*M16)</f>
        <v/>
      </c>
      <c r="O16" s="35" t="str">
        <f t="shared" ref="O16:O23" si="2">IF(IF(J13="en heures supplémentaires",L16*M16*hparjour,J16*M16*hparjour)=0,"",IF(J13="en heures supplémentaires",L16*M16*hparjour,J16*M16*hparjour))</f>
        <v/>
      </c>
      <c r="P16" s="35" t="str">
        <f t="shared" ref="P16:P23" si="3">IF(O16="","",O16*duréech)</f>
        <v/>
      </c>
    </row>
    <row r="17" spans="1:20" s="10" customFormat="1" ht="25.5" customHeight="1">
      <c r="A17" s="122"/>
      <c r="B17" s="122"/>
      <c r="C17" s="122"/>
      <c r="D17" s="122"/>
      <c r="E17" s="122"/>
      <c r="F17" s="122"/>
      <c r="G17" s="122"/>
      <c r="I17" s="9" t="s">
        <v>78</v>
      </c>
      <c r="J17" s="43"/>
      <c r="K17" s="40"/>
      <c r="L17" s="35" t="str">
        <f t="shared" si="0"/>
        <v/>
      </c>
      <c r="M17" s="45"/>
      <c r="N17" s="47" t="str">
        <f t="shared" si="1"/>
        <v/>
      </c>
      <c r="O17" s="35" t="str">
        <f t="shared" si="2"/>
        <v/>
      </c>
      <c r="P17" s="35" t="str">
        <f t="shared" si="3"/>
        <v/>
      </c>
    </row>
    <row r="18" spans="1:20" s="10" customFormat="1" ht="25.5" customHeight="1">
      <c r="A18" s="122"/>
      <c r="B18" s="122"/>
      <c r="C18" s="122"/>
      <c r="D18" s="122"/>
      <c r="E18" s="122"/>
      <c r="F18" s="122"/>
      <c r="G18" s="122"/>
      <c r="I18" s="9" t="s">
        <v>79</v>
      </c>
      <c r="J18" s="43"/>
      <c r="K18" s="40"/>
      <c r="L18" s="35" t="str">
        <f t="shared" si="0"/>
        <v/>
      </c>
      <c r="M18" s="45"/>
      <c r="N18" s="47" t="str">
        <f t="shared" si="1"/>
        <v/>
      </c>
      <c r="O18" s="35" t="str">
        <f t="shared" si="2"/>
        <v/>
      </c>
      <c r="P18" s="35" t="str">
        <f t="shared" si="3"/>
        <v/>
      </c>
    </row>
    <row r="19" spans="1:20" s="11" customFormat="1" ht="25.5" customHeight="1">
      <c r="A19" s="122"/>
      <c r="B19" s="122"/>
      <c r="C19" s="122"/>
      <c r="D19" s="122"/>
      <c r="E19" s="122"/>
      <c r="F19" s="122"/>
      <c r="G19" s="122"/>
      <c r="I19" s="9" t="s">
        <v>80</v>
      </c>
      <c r="J19" s="43"/>
      <c r="K19" s="40"/>
      <c r="L19" s="35" t="str">
        <f t="shared" si="0"/>
        <v/>
      </c>
      <c r="M19" s="45"/>
      <c r="N19" s="47" t="str">
        <f t="shared" si="1"/>
        <v/>
      </c>
      <c r="O19" s="35" t="str">
        <f t="shared" si="2"/>
        <v/>
      </c>
      <c r="P19" s="35" t="str">
        <f t="shared" si="3"/>
        <v/>
      </c>
      <c r="T19" s="20"/>
    </row>
    <row r="20" spans="1:20" s="10" customFormat="1" ht="25.5" customHeight="1">
      <c r="A20" s="120" t="s">
        <v>110</v>
      </c>
      <c r="B20" s="120"/>
      <c r="C20" s="120"/>
      <c r="D20" s="120"/>
      <c r="E20" s="120"/>
      <c r="F20" s="120"/>
      <c r="G20" s="120"/>
      <c r="I20" s="9" t="s">
        <v>81</v>
      </c>
      <c r="J20" s="43"/>
      <c r="K20" s="40"/>
      <c r="L20" s="35" t="str">
        <f t="shared" si="0"/>
        <v/>
      </c>
      <c r="M20" s="45"/>
      <c r="N20" s="47" t="str">
        <f t="shared" si="1"/>
        <v/>
      </c>
      <c r="O20" s="35" t="str">
        <f t="shared" si="2"/>
        <v/>
      </c>
      <c r="P20" s="35" t="str">
        <f t="shared" si="3"/>
        <v/>
      </c>
    </row>
    <row r="21" spans="1:20" s="10" customFormat="1" ht="25.5" customHeight="1">
      <c r="A21" s="120"/>
      <c r="B21" s="120"/>
      <c r="C21" s="120"/>
      <c r="D21" s="120"/>
      <c r="E21" s="120"/>
      <c r="F21" s="120"/>
      <c r="G21" s="120"/>
      <c r="I21" s="46" t="s">
        <v>96</v>
      </c>
      <c r="J21" s="42"/>
      <c r="K21" s="40"/>
      <c r="L21" s="35" t="str">
        <f t="shared" si="0"/>
        <v/>
      </c>
      <c r="M21" s="44"/>
      <c r="N21" s="47" t="str">
        <f t="shared" si="1"/>
        <v/>
      </c>
      <c r="O21" s="35" t="str">
        <f t="shared" si="2"/>
        <v/>
      </c>
      <c r="P21" s="35" t="str">
        <f t="shared" si="3"/>
        <v/>
      </c>
    </row>
    <row r="22" spans="1:20" s="10" customFormat="1" ht="25.5" customHeight="1">
      <c r="A22" s="120"/>
      <c r="B22" s="120"/>
      <c r="C22" s="120"/>
      <c r="D22" s="120"/>
      <c r="E22" s="120"/>
      <c r="F22" s="120"/>
      <c r="G22" s="120"/>
      <c r="I22" s="17" t="s">
        <v>51</v>
      </c>
      <c r="J22" s="44"/>
      <c r="K22" s="40"/>
      <c r="L22" s="35" t="str">
        <f t="shared" si="0"/>
        <v/>
      </c>
      <c r="M22" s="44"/>
      <c r="N22" s="47" t="str">
        <f t="shared" si="1"/>
        <v/>
      </c>
      <c r="O22" s="35" t="str">
        <f t="shared" si="2"/>
        <v/>
      </c>
      <c r="P22" s="35" t="str">
        <f t="shared" si="3"/>
        <v/>
      </c>
    </row>
    <row r="23" spans="1:20" s="11" customFormat="1" ht="23.25" customHeight="1">
      <c r="A23" s="120"/>
      <c r="B23" s="120"/>
      <c r="C23" s="120"/>
      <c r="D23" s="120"/>
      <c r="E23" s="120"/>
      <c r="F23" s="120"/>
      <c r="G23" s="120"/>
      <c r="I23" s="17" t="s">
        <v>51</v>
      </c>
      <c r="J23" s="36"/>
      <c r="K23" s="39"/>
      <c r="L23" s="35" t="str">
        <f t="shared" si="0"/>
        <v/>
      </c>
      <c r="M23" s="36"/>
      <c r="N23" s="47" t="str">
        <f t="shared" si="1"/>
        <v/>
      </c>
      <c r="O23" s="35" t="str">
        <f t="shared" si="2"/>
        <v/>
      </c>
      <c r="P23" s="35" t="str">
        <f t="shared" si="3"/>
        <v/>
      </c>
    </row>
    <row r="24" spans="1:20" s="10" customFormat="1" ht="23.25" customHeight="1">
      <c r="A24" s="120"/>
      <c r="B24" s="120"/>
      <c r="C24" s="120"/>
      <c r="D24" s="120"/>
      <c r="E24" s="120"/>
      <c r="F24" s="120"/>
      <c r="G24" s="120"/>
      <c r="I24" s="12" t="s">
        <v>66</v>
      </c>
      <c r="J24" s="37" t="str">
        <f>IFERROR(SUMPRODUCT(J16:J23,N16:N23)/SUM(N16:N23),"-")</f>
        <v>-</v>
      </c>
      <c r="K24" s="11"/>
      <c r="L24" s="38" t="str">
        <f>IFERROR(SUMPRODUCT(L16:L23,N16:N23)/SUM(N16:N23),"-")</f>
        <v>-</v>
      </c>
      <c r="O24"/>
    </row>
    <row r="25" spans="1:20" s="10" customFormat="1" ht="33.75" customHeight="1">
      <c r="A25" s="120"/>
      <c r="B25" s="120"/>
      <c r="C25" s="120"/>
      <c r="D25" s="120"/>
      <c r="E25" s="120"/>
      <c r="F25" s="120"/>
      <c r="G25" s="120"/>
      <c r="I25" s="12" t="s">
        <v>67</v>
      </c>
      <c r="J25" s="5"/>
      <c r="K25" s="5"/>
      <c r="L25" s="5"/>
      <c r="M25" s="109">
        <f>SUM(M16:M23)</f>
        <v>0</v>
      </c>
      <c r="N25" s="114"/>
      <c r="O25"/>
      <c r="P25" s="11"/>
    </row>
    <row r="26" spans="1:20" s="10" customFormat="1" ht="23.25" customHeight="1">
      <c r="A26" s="120"/>
      <c r="B26" s="120"/>
      <c r="C26" s="120"/>
      <c r="D26" s="120"/>
      <c r="E26" s="120"/>
      <c r="F26" s="120"/>
      <c r="G26" s="120"/>
      <c r="I26"/>
      <c r="J26" s="5"/>
      <c r="K26" s="5"/>
      <c r="L26" s="5"/>
      <c r="M26"/>
      <c r="N26"/>
      <c r="O26"/>
    </row>
    <row r="27" spans="1:20" s="10" customFormat="1" ht="23.25" customHeight="1">
      <c r="A27" s="110" t="s">
        <v>13</v>
      </c>
      <c r="B27" s="110"/>
      <c r="C27" s="110"/>
      <c r="D27" s="110"/>
      <c r="E27" s="110"/>
      <c r="F27" s="110"/>
      <c r="G27" s="110"/>
      <c r="I27"/>
      <c r="J27" s="5"/>
      <c r="K27" s="5"/>
      <c r="L27" s="5"/>
      <c r="M27"/>
      <c r="N27"/>
      <c r="O27"/>
      <c r="P27"/>
    </row>
    <row r="28" spans="1:20" s="10" customFormat="1" ht="12" customHeight="1">
      <c r="I28"/>
      <c r="J28" s="5"/>
      <c r="K28" s="5"/>
      <c r="L28" s="5"/>
      <c r="M28"/>
      <c r="N28"/>
      <c r="O28"/>
      <c r="P28"/>
    </row>
    <row r="29" spans="1:20" ht="23.25" customHeight="1">
      <c r="A29" s="10"/>
      <c r="B29" s="16"/>
      <c r="C29" s="10" t="s">
        <v>36</v>
      </c>
      <c r="D29" s="10"/>
      <c r="E29" s="10"/>
      <c r="F29" s="10"/>
      <c r="G29" s="10"/>
    </row>
    <row r="30" spans="1:20" ht="23.25" customHeight="1">
      <c r="B30" s="31"/>
      <c r="C30" s="10" t="s">
        <v>38</v>
      </c>
      <c r="D30" s="10"/>
    </row>
    <row r="31" spans="1:20" ht="23.25" customHeight="1">
      <c r="B31" s="115"/>
      <c r="C31" t="s">
        <v>14</v>
      </c>
    </row>
    <row r="32" spans="1:20" ht="23.25" customHeight="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sheetData>
  <mergeCells count="4">
    <mergeCell ref="A20:G26"/>
    <mergeCell ref="A8:G8"/>
    <mergeCell ref="I8:P8"/>
    <mergeCell ref="A9:G19"/>
  </mergeCells>
  <pageMargins left="0.7" right="0.7" top="0.75" bottom="0.75" header="0.3" footer="0.3"/>
  <pageSetup paperSize="9" orientation="portrait"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toucher'!$A$11:$A$12</xm:f>
          </x14:formula1>
          <xm:sqref>J13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showGridLines="0" tabSelected="1" zoomScaleNormal="100" workbookViewId="0">
      <pane xSplit="3" ySplit="3" topLeftCell="D4" activePane="bottomRight" state="frozen"/>
      <selection pane="topRight" activeCell="D1" sqref="D1"/>
      <selection pane="bottomLeft" activeCell="A4" sqref="A4"/>
      <selection pane="bottomRight" activeCell="M14" sqref="M14"/>
    </sheetView>
  </sheetViews>
  <sheetFormatPr baseColWidth="10" defaultColWidth="0" defaultRowHeight="15" zeroHeight="1"/>
  <cols>
    <col min="1" max="1" width="6.7109375" style="75" customWidth="1"/>
    <col min="2" max="2" width="6.7109375" style="58" customWidth="1"/>
    <col min="3" max="3" width="47.28515625" style="67" customWidth="1"/>
    <col min="4" max="5" width="16.5703125" style="71" customWidth="1"/>
    <col min="6" max="6" width="21.85546875" style="59" customWidth="1"/>
    <col min="7" max="8" width="16.5703125" style="71" customWidth="1"/>
    <col min="9" max="9" width="16.5703125" style="59" hidden="1" customWidth="1"/>
    <col min="10" max="12" width="16.5703125" style="71" customWidth="1"/>
    <col min="13" max="13" width="9.140625" style="23" customWidth="1"/>
    <col min="14" max="14" width="35.85546875" style="23" customWidth="1"/>
    <col min="15" max="15" width="12.140625" style="23" customWidth="1"/>
    <col min="16" max="16" width="9.140625" style="23" customWidth="1"/>
    <col min="17" max="17" width="0" style="23" hidden="1" customWidth="1"/>
    <col min="18" max="16384" width="9.140625" style="23" hidden="1"/>
  </cols>
  <sheetData>
    <row r="1" spans="1:15" ht="51" customHeight="1">
      <c r="A1" s="23"/>
      <c r="B1" s="105"/>
      <c r="C1" s="105"/>
      <c r="D1" s="106" t="s">
        <v>107</v>
      </c>
      <c r="E1" s="105"/>
      <c r="F1" s="105"/>
      <c r="G1" s="105"/>
      <c r="H1" s="105"/>
      <c r="I1" s="105"/>
      <c r="J1" s="105"/>
      <c r="K1" s="105"/>
      <c r="L1" s="105"/>
      <c r="N1" s="107"/>
    </row>
    <row r="2" spans="1:15"/>
    <row r="3" spans="1:15" s="24" customFormat="1" ht="60.75" customHeight="1">
      <c r="A3" s="74"/>
      <c r="B3" s="73"/>
      <c r="C3" s="65"/>
      <c r="D3" s="77" t="s">
        <v>11</v>
      </c>
      <c r="E3" s="48" t="s">
        <v>112</v>
      </c>
      <c r="F3" s="49" t="s">
        <v>104</v>
      </c>
      <c r="G3" s="48" t="s">
        <v>115</v>
      </c>
      <c r="H3" s="48" t="s">
        <v>37</v>
      </c>
      <c r="I3" s="49" t="s">
        <v>103</v>
      </c>
      <c r="J3" s="48" t="s">
        <v>62</v>
      </c>
      <c r="K3" s="48" t="s">
        <v>63</v>
      </c>
      <c r="L3" s="48" t="s">
        <v>120</v>
      </c>
      <c r="M3" s="25"/>
      <c r="N3" s="111"/>
    </row>
    <row r="4" spans="1:15" ht="21" customHeight="1">
      <c r="A4" s="130" t="s">
        <v>69</v>
      </c>
      <c r="B4" s="128" t="s">
        <v>53</v>
      </c>
      <c r="C4" s="66" t="s">
        <v>15</v>
      </c>
      <c r="D4" s="78" t="s">
        <v>21</v>
      </c>
      <c r="E4" s="50"/>
      <c r="F4" s="60"/>
      <c r="G4" s="51"/>
      <c r="H4" s="53"/>
      <c r="I4" s="92">
        <f t="shared" ref="I4:I29" si="0">IF(F4="achat à amortir",IF(G4&gt;0,(E4*H4)*(duréech/G4),E4*H4),E4*H4)</f>
        <v>0</v>
      </c>
      <c r="J4" s="55" t="str">
        <f>IFERROR(IF(H4="","",IF(F4="par jour par salarié",I4,IF(F4="par jour par équipe",I4/perseq,IF(F4="achat à amortir",I4/duréech/perseq,"")))),"Erreur")</f>
        <v/>
      </c>
      <c r="K4" s="87" t="str">
        <f t="shared" ref="K4:K29" si="1">IFERROR(J4*perseq,"")</f>
        <v/>
      </c>
      <c r="L4" s="85" t="str">
        <f t="shared" ref="L4:L29" si="2">IFERROR(K4*duréech,"")</f>
        <v/>
      </c>
      <c r="N4" s="127" t="s">
        <v>27</v>
      </c>
      <c r="O4" s="127"/>
    </row>
    <row r="5" spans="1:15" ht="21" customHeight="1">
      <c r="A5" s="131"/>
      <c r="B5" s="129"/>
      <c r="C5" s="67" t="s">
        <v>16</v>
      </c>
      <c r="D5" s="79" t="s">
        <v>21</v>
      </c>
      <c r="E5" s="50"/>
      <c r="F5" s="60"/>
      <c r="G5" s="51"/>
      <c r="H5" s="51"/>
      <c r="I5" s="92">
        <f t="shared" si="0"/>
        <v>0</v>
      </c>
      <c r="J5" s="55" t="str">
        <f t="shared" ref="J5:J29" si="3">IFERROR(IF(H5="","",IF(F5="par jour par salarié",I5,IF(F5="par jour par équipe",I5/perseq,IF(F5="achat à amortir",I5/duréech/perseq,"")))),"Erreur")</f>
        <v/>
      </c>
      <c r="K5" s="87" t="str">
        <f t="shared" si="1"/>
        <v/>
      </c>
      <c r="L5" s="85" t="str">
        <f t="shared" si="2"/>
        <v/>
      </c>
      <c r="N5" s="83" t="s">
        <v>72</v>
      </c>
      <c r="O5" s="84">
        <f>J30+J39+J45+J50+J56</f>
        <v>0</v>
      </c>
    </row>
    <row r="6" spans="1:15" ht="21" customHeight="1">
      <c r="A6" s="131"/>
      <c r="B6" s="129"/>
      <c r="C6" s="67" t="s">
        <v>17</v>
      </c>
      <c r="D6" s="79" t="s">
        <v>21</v>
      </c>
      <c r="E6" s="52"/>
      <c r="F6" s="60"/>
      <c r="G6" s="51"/>
      <c r="H6" s="51"/>
      <c r="I6" s="92">
        <f t="shared" si="0"/>
        <v>0</v>
      </c>
      <c r="J6" s="55" t="str">
        <f t="shared" si="3"/>
        <v/>
      </c>
      <c r="K6" s="87" t="str">
        <f t="shared" si="1"/>
        <v/>
      </c>
      <c r="L6" s="85" t="str">
        <f t="shared" si="2"/>
        <v/>
      </c>
      <c r="N6" s="83" t="s">
        <v>73</v>
      </c>
      <c r="O6" s="84">
        <f>O5*perseq</f>
        <v>0</v>
      </c>
    </row>
    <row r="7" spans="1:15" ht="21" customHeight="1">
      <c r="A7" s="131"/>
      <c r="B7" s="129"/>
      <c r="C7" s="67" t="s">
        <v>18</v>
      </c>
      <c r="D7" s="79" t="s">
        <v>21</v>
      </c>
      <c r="E7" s="52"/>
      <c r="F7" s="60"/>
      <c r="G7" s="51"/>
      <c r="H7" s="51"/>
      <c r="I7" s="92">
        <f t="shared" si="0"/>
        <v>0</v>
      </c>
      <c r="J7" s="55" t="str">
        <f t="shared" si="3"/>
        <v/>
      </c>
      <c r="K7" s="87" t="str">
        <f t="shared" si="1"/>
        <v/>
      </c>
      <c r="L7" s="85" t="str">
        <f t="shared" si="2"/>
        <v/>
      </c>
      <c r="N7" s="83" t="s">
        <v>74</v>
      </c>
      <c r="O7" s="84">
        <f>O6*duréech</f>
        <v>0</v>
      </c>
    </row>
    <row r="8" spans="1:15" ht="21" customHeight="1">
      <c r="A8" s="131"/>
      <c r="B8" s="129"/>
      <c r="C8" s="67" t="s">
        <v>35</v>
      </c>
      <c r="D8" s="79" t="s">
        <v>21</v>
      </c>
      <c r="E8" s="52"/>
      <c r="F8" s="60"/>
      <c r="G8" s="51"/>
      <c r="H8" s="51"/>
      <c r="I8" s="92">
        <f t="shared" si="0"/>
        <v>0</v>
      </c>
      <c r="J8" s="55" t="str">
        <f t="shared" si="3"/>
        <v/>
      </c>
      <c r="K8" s="87" t="str">
        <f t="shared" si="1"/>
        <v/>
      </c>
      <c r="L8" s="85" t="str">
        <f t="shared" si="2"/>
        <v/>
      </c>
    </row>
    <row r="9" spans="1:15" ht="21" customHeight="1">
      <c r="A9" s="131"/>
      <c r="B9" s="129"/>
      <c r="C9" s="67" t="s">
        <v>29</v>
      </c>
      <c r="D9" s="79" t="s">
        <v>21</v>
      </c>
      <c r="E9" s="52"/>
      <c r="F9" s="60"/>
      <c r="G9" s="51"/>
      <c r="H9" s="51"/>
      <c r="I9" s="92">
        <f t="shared" si="0"/>
        <v>0</v>
      </c>
      <c r="J9" s="55" t="str">
        <f t="shared" si="3"/>
        <v/>
      </c>
      <c r="K9" s="87" t="str">
        <f t="shared" si="1"/>
        <v/>
      </c>
      <c r="L9" s="85" t="str">
        <f t="shared" si="2"/>
        <v/>
      </c>
      <c r="N9" s="73"/>
    </row>
    <row r="10" spans="1:15" ht="21" customHeight="1">
      <c r="A10" s="131"/>
      <c r="B10" s="129"/>
      <c r="C10" s="68" t="s">
        <v>64</v>
      </c>
      <c r="D10" s="79"/>
      <c r="E10" s="52"/>
      <c r="F10" s="60"/>
      <c r="G10" s="51"/>
      <c r="H10" s="51"/>
      <c r="I10" s="92">
        <f t="shared" si="0"/>
        <v>0</v>
      </c>
      <c r="J10" s="55" t="str">
        <f t="shared" si="3"/>
        <v/>
      </c>
      <c r="K10" s="87" t="str">
        <f t="shared" si="1"/>
        <v/>
      </c>
      <c r="L10" s="85" t="str">
        <f t="shared" si="2"/>
        <v/>
      </c>
    </row>
    <row r="11" spans="1:15" ht="21" customHeight="1">
      <c r="A11" s="131"/>
      <c r="B11" s="129"/>
      <c r="C11" s="68" t="s">
        <v>64</v>
      </c>
      <c r="D11" s="79"/>
      <c r="E11" s="52"/>
      <c r="F11" s="60"/>
      <c r="G11" s="51"/>
      <c r="H11" s="51"/>
      <c r="I11" s="92">
        <f t="shared" si="0"/>
        <v>0</v>
      </c>
      <c r="J11" s="55" t="str">
        <f t="shared" si="3"/>
        <v/>
      </c>
      <c r="K11" s="87" t="str">
        <f t="shared" si="1"/>
        <v/>
      </c>
      <c r="L11" s="85" t="str">
        <f t="shared" si="2"/>
        <v/>
      </c>
    </row>
    <row r="12" spans="1:15" ht="21" customHeight="1">
      <c r="A12" s="131"/>
      <c r="B12" s="132" t="s">
        <v>31</v>
      </c>
      <c r="C12" s="67" t="s">
        <v>92</v>
      </c>
      <c r="D12" s="79" t="s">
        <v>21</v>
      </c>
      <c r="E12" s="52"/>
      <c r="F12" s="60"/>
      <c r="G12" s="51"/>
      <c r="H12" s="51"/>
      <c r="I12" s="92">
        <f t="shared" si="0"/>
        <v>0</v>
      </c>
      <c r="J12" s="55" t="str">
        <f t="shared" si="3"/>
        <v/>
      </c>
      <c r="K12" s="87" t="str">
        <f t="shared" si="1"/>
        <v/>
      </c>
      <c r="L12" s="85" t="str">
        <f t="shared" si="2"/>
        <v/>
      </c>
    </row>
    <row r="13" spans="1:15" ht="21" customHeight="1">
      <c r="A13" s="131"/>
      <c r="B13" s="132"/>
      <c r="C13" s="67" t="s">
        <v>91</v>
      </c>
      <c r="D13" s="79" t="s">
        <v>21</v>
      </c>
      <c r="E13" s="52"/>
      <c r="F13" s="60"/>
      <c r="G13" s="51"/>
      <c r="H13" s="51"/>
      <c r="I13" s="92">
        <f t="shared" si="0"/>
        <v>0</v>
      </c>
      <c r="J13" s="55" t="str">
        <f t="shared" si="3"/>
        <v/>
      </c>
      <c r="K13" s="87" t="str">
        <f t="shared" si="1"/>
        <v/>
      </c>
      <c r="L13" s="85" t="str">
        <f t="shared" si="2"/>
        <v/>
      </c>
    </row>
    <row r="14" spans="1:15" ht="21" customHeight="1">
      <c r="A14" s="131"/>
      <c r="B14" s="132"/>
      <c r="C14" s="67" t="s">
        <v>24</v>
      </c>
      <c r="D14" s="79" t="s">
        <v>21</v>
      </c>
      <c r="E14" s="52"/>
      <c r="F14" s="60"/>
      <c r="G14" s="51"/>
      <c r="H14" s="51"/>
      <c r="I14" s="92">
        <f t="shared" si="0"/>
        <v>0</v>
      </c>
      <c r="J14" s="55" t="str">
        <f t="shared" si="3"/>
        <v/>
      </c>
      <c r="K14" s="87" t="str">
        <f t="shared" si="1"/>
        <v/>
      </c>
      <c r="L14" s="85" t="str">
        <f t="shared" si="2"/>
        <v/>
      </c>
    </row>
    <row r="15" spans="1:15" ht="21" customHeight="1">
      <c r="A15" s="131"/>
      <c r="B15" s="132"/>
      <c r="C15" s="67" t="s">
        <v>111</v>
      </c>
      <c r="D15" s="79" t="s">
        <v>21</v>
      </c>
      <c r="E15" s="52"/>
      <c r="F15" s="60"/>
      <c r="G15" s="51"/>
      <c r="H15" s="51"/>
      <c r="I15" s="92">
        <f t="shared" si="0"/>
        <v>0</v>
      </c>
      <c r="J15" s="55" t="str">
        <f t="shared" si="3"/>
        <v/>
      </c>
      <c r="K15" s="87" t="str">
        <f t="shared" si="1"/>
        <v/>
      </c>
      <c r="L15" s="85" t="str">
        <f t="shared" si="2"/>
        <v/>
      </c>
    </row>
    <row r="16" spans="1:15" ht="21" customHeight="1">
      <c r="A16" s="131"/>
      <c r="B16" s="132"/>
      <c r="C16" s="67" t="s">
        <v>59</v>
      </c>
      <c r="D16" s="79" t="s">
        <v>21</v>
      </c>
      <c r="E16" s="52"/>
      <c r="F16" s="60"/>
      <c r="G16" s="51"/>
      <c r="H16" s="51"/>
      <c r="I16" s="92">
        <f t="shared" si="0"/>
        <v>0</v>
      </c>
      <c r="J16" s="55" t="str">
        <f t="shared" si="3"/>
        <v/>
      </c>
      <c r="K16" s="87" t="str">
        <f t="shared" si="1"/>
        <v/>
      </c>
      <c r="L16" s="85" t="str">
        <f t="shared" si="2"/>
        <v/>
      </c>
    </row>
    <row r="17" spans="1:12" ht="21" customHeight="1">
      <c r="A17" s="131"/>
      <c r="B17" s="132"/>
      <c r="C17" s="67" t="s">
        <v>30</v>
      </c>
      <c r="D17" s="79" t="s">
        <v>41</v>
      </c>
      <c r="E17" s="52"/>
      <c r="F17" s="60"/>
      <c r="G17" s="51"/>
      <c r="H17" s="53"/>
      <c r="I17" s="92">
        <f t="shared" si="0"/>
        <v>0</v>
      </c>
      <c r="J17" s="55" t="str">
        <f t="shared" si="3"/>
        <v/>
      </c>
      <c r="K17" s="87" t="str">
        <f t="shared" si="1"/>
        <v/>
      </c>
      <c r="L17" s="85" t="str">
        <f t="shared" si="2"/>
        <v/>
      </c>
    </row>
    <row r="18" spans="1:12" ht="21" customHeight="1">
      <c r="A18" s="131"/>
      <c r="B18" s="132"/>
      <c r="C18" s="67" t="s">
        <v>57</v>
      </c>
      <c r="D18" s="79" t="s">
        <v>41</v>
      </c>
      <c r="E18" s="52"/>
      <c r="F18" s="60"/>
      <c r="G18" s="51"/>
      <c r="H18" s="51"/>
      <c r="I18" s="92">
        <f t="shared" si="0"/>
        <v>0</v>
      </c>
      <c r="J18" s="55" t="str">
        <f t="shared" si="3"/>
        <v/>
      </c>
      <c r="K18" s="87" t="str">
        <f t="shared" si="1"/>
        <v/>
      </c>
      <c r="L18" s="85" t="str">
        <f t="shared" si="2"/>
        <v/>
      </c>
    </row>
    <row r="19" spans="1:12" ht="21" customHeight="1">
      <c r="A19" s="131"/>
      <c r="B19" s="132"/>
      <c r="C19" s="67" t="s">
        <v>58</v>
      </c>
      <c r="D19" s="79" t="s">
        <v>41</v>
      </c>
      <c r="E19" s="52"/>
      <c r="F19" s="60"/>
      <c r="G19" s="51"/>
      <c r="H19" s="51"/>
      <c r="I19" s="92">
        <f t="shared" si="0"/>
        <v>0</v>
      </c>
      <c r="J19" s="55" t="str">
        <f t="shared" si="3"/>
        <v/>
      </c>
      <c r="K19" s="87" t="str">
        <f t="shared" si="1"/>
        <v/>
      </c>
      <c r="L19" s="85" t="str">
        <f t="shared" si="2"/>
        <v/>
      </c>
    </row>
    <row r="20" spans="1:12" ht="21" customHeight="1">
      <c r="A20" s="131"/>
      <c r="B20" s="132"/>
      <c r="C20" s="67" t="s">
        <v>93</v>
      </c>
      <c r="D20" s="79" t="s">
        <v>21</v>
      </c>
      <c r="E20" s="52"/>
      <c r="F20" s="60"/>
      <c r="G20" s="51"/>
      <c r="H20" s="51"/>
      <c r="I20" s="92">
        <f t="shared" si="0"/>
        <v>0</v>
      </c>
      <c r="J20" s="55" t="str">
        <f t="shared" si="3"/>
        <v/>
      </c>
      <c r="K20" s="87" t="str">
        <f t="shared" si="1"/>
        <v/>
      </c>
      <c r="L20" s="85" t="str">
        <f t="shared" si="2"/>
        <v/>
      </c>
    </row>
    <row r="21" spans="1:12" ht="21" customHeight="1">
      <c r="A21" s="131"/>
      <c r="B21" s="132"/>
      <c r="C21" s="68" t="s">
        <v>64</v>
      </c>
      <c r="D21" s="79"/>
      <c r="E21" s="52"/>
      <c r="F21" s="60"/>
      <c r="G21" s="51"/>
      <c r="H21" s="51"/>
      <c r="I21" s="92">
        <f t="shared" si="0"/>
        <v>0</v>
      </c>
      <c r="J21" s="55" t="str">
        <f t="shared" si="3"/>
        <v/>
      </c>
      <c r="K21" s="87" t="str">
        <f t="shared" si="1"/>
        <v/>
      </c>
      <c r="L21" s="85" t="str">
        <f t="shared" si="2"/>
        <v/>
      </c>
    </row>
    <row r="22" spans="1:12" ht="21" customHeight="1">
      <c r="A22" s="131"/>
      <c r="B22" s="132"/>
      <c r="C22" s="68" t="s">
        <v>64</v>
      </c>
      <c r="D22" s="79"/>
      <c r="E22" s="52"/>
      <c r="F22" s="60"/>
      <c r="G22" s="51"/>
      <c r="H22" s="51"/>
      <c r="I22" s="92">
        <f t="shared" si="0"/>
        <v>0</v>
      </c>
      <c r="J22" s="55" t="str">
        <f t="shared" si="3"/>
        <v/>
      </c>
      <c r="K22" s="87" t="str">
        <f t="shared" si="1"/>
        <v/>
      </c>
      <c r="L22" s="85" t="str">
        <f t="shared" si="2"/>
        <v/>
      </c>
    </row>
    <row r="23" spans="1:12" ht="21" customHeight="1">
      <c r="A23" s="131"/>
      <c r="B23" s="129" t="s">
        <v>54</v>
      </c>
      <c r="C23" s="67" t="s">
        <v>20</v>
      </c>
      <c r="D23" s="79" t="s">
        <v>43</v>
      </c>
      <c r="E23" s="52"/>
      <c r="F23" s="60"/>
      <c r="G23" s="51"/>
      <c r="H23" s="51"/>
      <c r="I23" s="92">
        <f t="shared" si="0"/>
        <v>0</v>
      </c>
      <c r="J23" s="55" t="str">
        <f t="shared" si="3"/>
        <v/>
      </c>
      <c r="K23" s="87" t="str">
        <f t="shared" si="1"/>
        <v/>
      </c>
      <c r="L23" s="85" t="str">
        <f t="shared" si="2"/>
        <v/>
      </c>
    </row>
    <row r="24" spans="1:12" ht="21" customHeight="1">
      <c r="A24" s="131"/>
      <c r="B24" s="129"/>
      <c r="C24" s="67" t="s">
        <v>19</v>
      </c>
      <c r="D24" s="79" t="s">
        <v>43</v>
      </c>
      <c r="E24" s="52"/>
      <c r="F24" s="60"/>
      <c r="G24" s="51"/>
      <c r="H24" s="51"/>
      <c r="I24" s="92">
        <f t="shared" si="0"/>
        <v>0</v>
      </c>
      <c r="J24" s="55" t="str">
        <f t="shared" si="3"/>
        <v/>
      </c>
      <c r="K24" s="87" t="str">
        <f t="shared" si="1"/>
        <v/>
      </c>
      <c r="L24" s="85" t="str">
        <f t="shared" si="2"/>
        <v/>
      </c>
    </row>
    <row r="25" spans="1:12" ht="21" customHeight="1">
      <c r="A25" s="131"/>
      <c r="B25" s="129"/>
      <c r="C25" s="67" t="s">
        <v>32</v>
      </c>
      <c r="D25" s="79" t="s">
        <v>43</v>
      </c>
      <c r="E25" s="52"/>
      <c r="F25" s="60"/>
      <c r="G25" s="51"/>
      <c r="H25" s="51"/>
      <c r="I25" s="92">
        <f t="shared" si="0"/>
        <v>0</v>
      </c>
      <c r="J25" s="55" t="str">
        <f t="shared" si="3"/>
        <v/>
      </c>
      <c r="K25" s="87" t="str">
        <f t="shared" si="1"/>
        <v/>
      </c>
      <c r="L25" s="85" t="str">
        <f t="shared" si="2"/>
        <v/>
      </c>
    </row>
    <row r="26" spans="1:12" ht="21" customHeight="1">
      <c r="A26" s="131"/>
      <c r="B26" s="129"/>
      <c r="C26" s="67" t="s">
        <v>42</v>
      </c>
      <c r="D26" s="79" t="s">
        <v>34</v>
      </c>
      <c r="E26" s="52"/>
      <c r="F26" s="60"/>
      <c r="G26" s="51"/>
      <c r="H26" s="51"/>
      <c r="I26" s="92">
        <f t="shared" si="0"/>
        <v>0</v>
      </c>
      <c r="J26" s="55" t="str">
        <f t="shared" si="3"/>
        <v/>
      </c>
      <c r="K26" s="87" t="str">
        <f t="shared" si="1"/>
        <v/>
      </c>
      <c r="L26" s="85" t="str">
        <f t="shared" si="2"/>
        <v/>
      </c>
    </row>
    <row r="27" spans="1:12" ht="21" customHeight="1">
      <c r="A27" s="131"/>
      <c r="B27" s="129"/>
      <c r="C27" s="67" t="s">
        <v>55</v>
      </c>
      <c r="D27" s="79" t="s">
        <v>21</v>
      </c>
      <c r="E27" s="52"/>
      <c r="F27" s="60"/>
      <c r="G27" s="51"/>
      <c r="H27" s="51"/>
      <c r="I27" s="92">
        <f t="shared" si="0"/>
        <v>0</v>
      </c>
      <c r="J27" s="55" t="str">
        <f t="shared" si="3"/>
        <v/>
      </c>
      <c r="K27" s="87" t="str">
        <f t="shared" si="1"/>
        <v/>
      </c>
      <c r="L27" s="85" t="str">
        <f t="shared" si="2"/>
        <v/>
      </c>
    </row>
    <row r="28" spans="1:12" ht="21" customHeight="1">
      <c r="A28" s="131"/>
      <c r="B28" s="129"/>
      <c r="C28" s="68" t="s">
        <v>64</v>
      </c>
      <c r="D28" s="79"/>
      <c r="E28" s="52"/>
      <c r="F28" s="60"/>
      <c r="G28" s="51"/>
      <c r="H28" s="51"/>
      <c r="I28" s="92">
        <f t="shared" si="0"/>
        <v>0</v>
      </c>
      <c r="J28" s="55" t="str">
        <f t="shared" si="3"/>
        <v/>
      </c>
      <c r="K28" s="87" t="str">
        <f t="shared" si="1"/>
        <v/>
      </c>
      <c r="L28" s="85" t="str">
        <f t="shared" si="2"/>
        <v/>
      </c>
    </row>
    <row r="29" spans="1:12" ht="21" customHeight="1">
      <c r="A29" s="131"/>
      <c r="B29" s="129"/>
      <c r="C29" s="68" t="s">
        <v>64</v>
      </c>
      <c r="D29" s="79"/>
      <c r="E29" s="52"/>
      <c r="F29" s="60"/>
      <c r="G29" s="51"/>
      <c r="H29" s="51"/>
      <c r="I29" s="92">
        <f t="shared" si="0"/>
        <v>0</v>
      </c>
      <c r="J29" s="55" t="str">
        <f t="shared" si="3"/>
        <v/>
      </c>
      <c r="K29" s="87" t="str">
        <f t="shared" si="1"/>
        <v/>
      </c>
      <c r="L29" s="85" t="str">
        <f t="shared" si="2"/>
        <v/>
      </c>
    </row>
    <row r="30" spans="1:12" s="21" customFormat="1" ht="21" customHeight="1">
      <c r="A30" s="131"/>
      <c r="B30" s="76"/>
      <c r="C30" s="69" t="s">
        <v>28</v>
      </c>
      <c r="D30" s="80"/>
      <c r="E30" s="98"/>
      <c r="F30" s="62"/>
      <c r="G30" s="98"/>
      <c r="H30" s="98"/>
      <c r="I30" s="113">
        <f>SUM(I4:I29)</f>
        <v>0</v>
      </c>
      <c r="J30" s="113">
        <f>SUM(J4:J29)</f>
        <v>0</v>
      </c>
      <c r="K30" s="113">
        <f>SUM(K4:K29)</f>
        <v>0</v>
      </c>
      <c r="L30" s="113">
        <f>SUM(L4:L29)</f>
        <v>0</v>
      </c>
    </row>
    <row r="31" spans="1:12" ht="21" customHeight="1">
      <c r="A31" s="123" t="s">
        <v>70</v>
      </c>
      <c r="B31" s="124"/>
      <c r="C31" s="67" t="s">
        <v>39</v>
      </c>
      <c r="D31" s="79" t="s">
        <v>25</v>
      </c>
      <c r="E31" s="54" t="str">
        <f t="shared" ref="E31:E38" si="4">IF(F31="par jour par salarié",IF(choixheures="en heures supplémentaires",couthormoysup,couthormoy),IF(choixheures="en heures supplémentaire",couthormoysup*perseq,couthormoy*perseq))</f>
        <v>-</v>
      </c>
      <c r="F31" s="61" t="s">
        <v>44</v>
      </c>
      <c r="G31" s="118"/>
      <c r="H31" s="116"/>
      <c r="I31" s="112"/>
      <c r="J31" s="55" t="str">
        <f t="shared" ref="J31:J38" si="5">IF(H31="","",IF(F31="par jour par salarié",E31*H31,IF(F31="par jour par équipe",(E31*H31)/perseq,"")))</f>
        <v/>
      </c>
      <c r="K31" s="87" t="str">
        <f t="shared" ref="K31:K38" si="6">IFERROR(J31*perseq,"")</f>
        <v/>
      </c>
      <c r="L31" s="99" t="str">
        <f t="shared" ref="L31:L38" si="7">IFERROR(K31*duréech,"")</f>
        <v/>
      </c>
    </row>
    <row r="32" spans="1:12" ht="21" customHeight="1">
      <c r="A32" s="123"/>
      <c r="B32" s="124"/>
      <c r="C32" s="67" t="s">
        <v>65</v>
      </c>
      <c r="D32" s="79" t="s">
        <v>25</v>
      </c>
      <c r="E32" s="54" t="str">
        <f t="shared" si="4"/>
        <v>-</v>
      </c>
      <c r="F32" s="61" t="s">
        <v>44</v>
      </c>
      <c r="G32" s="118"/>
      <c r="H32" s="117"/>
      <c r="I32" s="112"/>
      <c r="J32" s="55" t="str">
        <f t="shared" si="5"/>
        <v/>
      </c>
      <c r="K32" s="87" t="str">
        <f t="shared" si="6"/>
        <v/>
      </c>
      <c r="L32" s="99" t="str">
        <f t="shared" si="7"/>
        <v/>
      </c>
    </row>
    <row r="33" spans="1:15" ht="21" customHeight="1">
      <c r="A33" s="123"/>
      <c r="B33" s="124"/>
      <c r="C33" s="67" t="s">
        <v>40</v>
      </c>
      <c r="D33" s="79" t="s">
        <v>25</v>
      </c>
      <c r="E33" s="54" t="str">
        <f t="shared" si="4"/>
        <v>-</v>
      </c>
      <c r="F33" s="61" t="s">
        <v>44</v>
      </c>
      <c r="G33" s="118"/>
      <c r="H33" s="117"/>
      <c r="I33" s="112"/>
      <c r="J33" s="55" t="str">
        <f t="shared" si="5"/>
        <v/>
      </c>
      <c r="K33" s="87" t="str">
        <f t="shared" si="6"/>
        <v/>
      </c>
      <c r="L33" s="99" t="str">
        <f t="shared" si="7"/>
        <v/>
      </c>
    </row>
    <row r="34" spans="1:15" ht="21" customHeight="1">
      <c r="A34" s="123"/>
      <c r="B34" s="124"/>
      <c r="C34" s="67" t="s">
        <v>22</v>
      </c>
      <c r="D34" s="79" t="s">
        <v>25</v>
      </c>
      <c r="E34" s="54" t="str">
        <f t="shared" si="4"/>
        <v>-</v>
      </c>
      <c r="F34" s="61" t="s">
        <v>44</v>
      </c>
      <c r="G34" s="118"/>
      <c r="H34" s="117"/>
      <c r="I34" s="112"/>
      <c r="J34" s="55" t="str">
        <f t="shared" si="5"/>
        <v/>
      </c>
      <c r="K34" s="87" t="str">
        <f t="shared" si="6"/>
        <v/>
      </c>
      <c r="L34" s="99" t="str">
        <f t="shared" si="7"/>
        <v/>
      </c>
    </row>
    <row r="35" spans="1:15" ht="21" customHeight="1">
      <c r="A35" s="123"/>
      <c r="B35" s="124"/>
      <c r="C35" s="67" t="s">
        <v>60</v>
      </c>
      <c r="D35" s="79" t="s">
        <v>25</v>
      </c>
      <c r="E35" s="54" t="str">
        <f t="shared" si="4"/>
        <v>-</v>
      </c>
      <c r="F35" s="61" t="s">
        <v>44</v>
      </c>
      <c r="G35" s="118"/>
      <c r="H35" s="117"/>
      <c r="I35" s="112"/>
      <c r="J35" s="55" t="str">
        <f t="shared" si="5"/>
        <v/>
      </c>
      <c r="K35" s="87" t="str">
        <f t="shared" si="6"/>
        <v/>
      </c>
      <c r="L35" s="99" t="str">
        <f t="shared" si="7"/>
        <v/>
      </c>
    </row>
    <row r="36" spans="1:15" ht="21" customHeight="1">
      <c r="A36" s="123"/>
      <c r="B36" s="124"/>
      <c r="C36" s="67" t="s">
        <v>98</v>
      </c>
      <c r="D36" s="79" t="s">
        <v>25</v>
      </c>
      <c r="E36" s="54" t="str">
        <f t="shared" si="4"/>
        <v>-</v>
      </c>
      <c r="F36" s="61" t="s">
        <v>44</v>
      </c>
      <c r="G36" s="118"/>
      <c r="H36" s="117"/>
      <c r="I36" s="112"/>
      <c r="J36" s="55" t="str">
        <f t="shared" si="5"/>
        <v/>
      </c>
      <c r="K36" s="87" t="str">
        <f t="shared" si="6"/>
        <v/>
      </c>
      <c r="L36" s="99" t="str">
        <f t="shared" si="7"/>
        <v/>
      </c>
    </row>
    <row r="37" spans="1:15" ht="21" customHeight="1">
      <c r="A37" s="123"/>
      <c r="B37" s="124"/>
      <c r="C37" s="68" t="s">
        <v>64</v>
      </c>
      <c r="D37" s="79" t="s">
        <v>25</v>
      </c>
      <c r="E37" s="54" t="str">
        <f t="shared" si="4"/>
        <v>-</v>
      </c>
      <c r="F37" s="61" t="s">
        <v>44</v>
      </c>
      <c r="G37" s="118"/>
      <c r="H37" s="117"/>
      <c r="I37" s="112"/>
      <c r="J37" s="55" t="str">
        <f t="shared" si="5"/>
        <v/>
      </c>
      <c r="K37" s="87" t="str">
        <f t="shared" si="6"/>
        <v/>
      </c>
      <c r="L37" s="99" t="str">
        <f t="shared" si="7"/>
        <v/>
      </c>
    </row>
    <row r="38" spans="1:15" ht="21" customHeight="1">
      <c r="A38" s="123"/>
      <c r="B38" s="124"/>
      <c r="C38" s="68" t="s">
        <v>64</v>
      </c>
      <c r="D38" s="79" t="s">
        <v>25</v>
      </c>
      <c r="E38" s="54" t="str">
        <f t="shared" si="4"/>
        <v>-</v>
      </c>
      <c r="F38" s="61" t="s">
        <v>44</v>
      </c>
      <c r="G38" s="118"/>
      <c r="H38" s="117"/>
      <c r="I38" s="112"/>
      <c r="J38" s="55" t="str">
        <f t="shared" si="5"/>
        <v/>
      </c>
      <c r="K38" s="87" t="str">
        <f t="shared" si="6"/>
        <v/>
      </c>
      <c r="L38" s="99" t="str">
        <f t="shared" si="7"/>
        <v/>
      </c>
    </row>
    <row r="39" spans="1:15" s="21" customFormat="1" ht="21" customHeight="1">
      <c r="A39" s="123"/>
      <c r="B39" s="124"/>
      <c r="C39" s="69" t="s">
        <v>28</v>
      </c>
      <c r="D39" s="80"/>
      <c r="E39" s="100"/>
      <c r="F39" s="63"/>
      <c r="G39" s="100"/>
      <c r="H39" s="100"/>
      <c r="I39" s="113">
        <f>SUM(I31:I38)</f>
        <v>0</v>
      </c>
      <c r="J39" s="113">
        <f>SUM(J31:J38)</f>
        <v>0</v>
      </c>
      <c r="K39" s="113">
        <f>SUM(K31:K38)</f>
        <v>0</v>
      </c>
      <c r="L39" s="113">
        <f>SUM(L31:L38)</f>
        <v>0</v>
      </c>
      <c r="N39" s="22"/>
      <c r="O39" s="22"/>
    </row>
    <row r="40" spans="1:15" ht="21" customHeight="1">
      <c r="A40" s="123" t="s">
        <v>94</v>
      </c>
      <c r="B40" s="124"/>
      <c r="C40" s="67" t="s">
        <v>45</v>
      </c>
      <c r="D40" s="79" t="s">
        <v>23</v>
      </c>
      <c r="E40" s="52"/>
      <c r="F40" s="60" t="s">
        <v>44</v>
      </c>
      <c r="G40" s="51"/>
      <c r="H40" s="91"/>
      <c r="I40" s="112"/>
      <c r="J40" s="93" t="str">
        <f>IF(H40="","",IF(F40="par jour par salarié",E40*H40,IF(F40="par jour par équipe",(E40*H40)/perseq,IF(F40="besoin global",E40*H40/duréech/perseq,""))))</f>
        <v/>
      </c>
      <c r="K40" s="93" t="str">
        <f t="shared" ref="K40:K55" si="8">IFERROR(J40*perseq,"")</f>
        <v/>
      </c>
      <c r="L40" s="94" t="str">
        <f>IFERROR(K40*duréech,"")</f>
        <v/>
      </c>
    </row>
    <row r="41" spans="1:15" ht="21" customHeight="1">
      <c r="A41" s="123"/>
      <c r="B41" s="124"/>
      <c r="C41" s="56" t="s">
        <v>46</v>
      </c>
      <c r="D41" s="79" t="s">
        <v>21</v>
      </c>
      <c r="E41" s="52"/>
      <c r="F41" s="60" t="s">
        <v>44</v>
      </c>
      <c r="G41" s="51"/>
      <c r="H41" s="91"/>
      <c r="I41" s="112"/>
      <c r="J41" s="93" t="str">
        <f>IF(H41="","",IF(F41="par jour par salarié",E41*H41,IF(F41="par jour par équipe",(E41*H41)/perseq,IF(F41="besoin global",E41*H41/duréech/perseq,""))))</f>
        <v/>
      </c>
      <c r="K41" s="93" t="str">
        <f t="shared" si="8"/>
        <v/>
      </c>
      <c r="L41" s="94" t="str">
        <f>IFERROR(K41*duréech,"")</f>
        <v/>
      </c>
    </row>
    <row r="42" spans="1:15" ht="21" customHeight="1">
      <c r="A42" s="123"/>
      <c r="B42" s="124"/>
      <c r="C42" s="56" t="s">
        <v>89</v>
      </c>
      <c r="D42" s="79" t="s">
        <v>43</v>
      </c>
      <c r="E42" s="52"/>
      <c r="F42" s="60" t="s">
        <v>56</v>
      </c>
      <c r="G42" s="51"/>
      <c r="H42" s="91"/>
      <c r="I42" s="112"/>
      <c r="J42" s="93" t="str">
        <f>IF(H42="","",IF(F42="par jour par salarié",E42*H42,IF(F42="par jour par équipe",(E42*H42)/perseq,IF(F42="besoin global",E42*H42/duréech/perseq,""))))</f>
        <v/>
      </c>
      <c r="K42" s="93" t="str">
        <f t="shared" si="8"/>
        <v/>
      </c>
      <c r="L42" s="94" t="str">
        <f>IFERROR(K42*duréech,"")</f>
        <v/>
      </c>
    </row>
    <row r="43" spans="1:15" ht="21" customHeight="1">
      <c r="A43" s="123"/>
      <c r="B43" s="124"/>
      <c r="C43" s="56" t="s">
        <v>61</v>
      </c>
      <c r="D43" s="79" t="s">
        <v>21</v>
      </c>
      <c r="E43" s="52"/>
      <c r="F43" s="60" t="s">
        <v>114</v>
      </c>
      <c r="G43" s="51"/>
      <c r="H43" s="91"/>
      <c r="I43" s="88">
        <f>IF(F43="besoin global",IF(G43&gt;0,IF(G43&gt;duréech, (E43*H43)*(duréech/G43),"Erreur"),E43*H43),E43*H43)</f>
        <v>0</v>
      </c>
      <c r="J43" s="93" t="str">
        <f>IF(H43="","",IF(F43="par jour par salarié",E43*H43,IF(F43="par jour par équipe",I43/perseq,IF(F43="besoin global",I43/duréech/perseq,""))))</f>
        <v/>
      </c>
      <c r="K43" s="93" t="str">
        <f t="shared" si="8"/>
        <v/>
      </c>
      <c r="L43" s="94" t="str">
        <f>IFERROR(K43*duréech,"")</f>
        <v/>
      </c>
    </row>
    <row r="44" spans="1:15" ht="21" customHeight="1">
      <c r="A44" s="123"/>
      <c r="B44" s="124"/>
      <c r="C44" s="68" t="s">
        <v>64</v>
      </c>
      <c r="D44" s="79"/>
      <c r="E44" s="52"/>
      <c r="F44" s="60" t="s">
        <v>114</v>
      </c>
      <c r="G44" s="51"/>
      <c r="H44" s="91"/>
      <c r="I44" s="88">
        <f>IF(F44="besoin global",IF(G44&gt;0,IF(G44&gt;duréech, (E44*H44)*(duréech/G44),"Erreur"),E44*H44),E44*H44)</f>
        <v>0</v>
      </c>
      <c r="J44" s="93" t="str">
        <f>IF(H44="","",IF(F44="par jour par salarié",E44*H44,IF(F44="par jour par équipe",I44/perseq,IF(F44="besoin global",I44/duréech/perseq,""))))</f>
        <v/>
      </c>
      <c r="K44" s="93" t="str">
        <f t="shared" si="8"/>
        <v/>
      </c>
      <c r="L44" s="94" t="str">
        <f>IFERROR(K44*duréech,"")</f>
        <v/>
      </c>
    </row>
    <row r="45" spans="1:15" s="21" customFormat="1" ht="21" customHeight="1">
      <c r="A45" s="123"/>
      <c r="B45" s="124"/>
      <c r="C45" s="69" t="s">
        <v>28</v>
      </c>
      <c r="D45" s="80"/>
      <c r="E45" s="100"/>
      <c r="F45" s="63"/>
      <c r="G45" s="100"/>
      <c r="H45" s="100"/>
      <c r="I45" s="113">
        <f t="shared" ref="I45:L45" si="9">SUM(I40:I44)</f>
        <v>0</v>
      </c>
      <c r="J45" s="113">
        <f t="shared" si="9"/>
        <v>0</v>
      </c>
      <c r="K45" s="113">
        <f>SUM(K40:K44)</f>
        <v>0</v>
      </c>
      <c r="L45" s="113">
        <f t="shared" si="9"/>
        <v>0</v>
      </c>
    </row>
    <row r="46" spans="1:15" s="21" customFormat="1" ht="21" customHeight="1">
      <c r="A46" s="124" t="s">
        <v>97</v>
      </c>
      <c r="B46" s="124"/>
      <c r="C46" s="68" t="s">
        <v>64</v>
      </c>
      <c r="D46" s="79" t="s">
        <v>90</v>
      </c>
      <c r="E46" s="57"/>
      <c r="F46" s="61" t="s">
        <v>102</v>
      </c>
      <c r="G46" s="112"/>
      <c r="H46" s="91"/>
      <c r="I46" s="95"/>
      <c r="J46" s="88" t="str">
        <f>IF(H46="","",(E46*H46)/duréech/perseq)</f>
        <v/>
      </c>
      <c r="K46" s="55" t="str">
        <f>IFERROR(J46*perseq,"")</f>
        <v/>
      </c>
      <c r="L46" s="85" t="str">
        <f>IFERROR(K46*duréech,"")</f>
        <v/>
      </c>
    </row>
    <row r="47" spans="1:15" s="21" customFormat="1" ht="21" customHeight="1">
      <c r="A47" s="124"/>
      <c r="B47" s="124"/>
      <c r="C47" s="68" t="s">
        <v>64</v>
      </c>
      <c r="D47" s="79" t="s">
        <v>90</v>
      </c>
      <c r="E47" s="52"/>
      <c r="F47" s="61" t="s">
        <v>102</v>
      </c>
      <c r="G47" s="112"/>
      <c r="H47" s="91"/>
      <c r="I47" s="95"/>
      <c r="J47" s="88" t="str">
        <f>IF(H47="","",(E47*H47)/duréech/perseq)</f>
        <v/>
      </c>
      <c r="K47" s="55" t="str">
        <f>IFERROR(J47*perseq,"")</f>
        <v/>
      </c>
      <c r="L47" s="85" t="str">
        <f>IFERROR(K47*duréech,"")</f>
        <v/>
      </c>
    </row>
    <row r="48" spans="1:15" s="21" customFormat="1" ht="21" customHeight="1">
      <c r="A48" s="124"/>
      <c r="B48" s="124"/>
      <c r="C48" s="68" t="s">
        <v>64</v>
      </c>
      <c r="D48" s="79" t="s">
        <v>90</v>
      </c>
      <c r="E48" s="52"/>
      <c r="F48" s="61" t="s">
        <v>102</v>
      </c>
      <c r="G48" s="112"/>
      <c r="H48" s="91"/>
      <c r="I48" s="95"/>
      <c r="J48" s="88" t="str">
        <f>IF(H48="","",(E48*H48)/duréech/perseq)</f>
        <v/>
      </c>
      <c r="K48" s="55" t="str">
        <f>IFERROR(J48*perseq,"")</f>
        <v/>
      </c>
      <c r="L48" s="85" t="str">
        <f>IFERROR(K48*duréech,"")</f>
        <v/>
      </c>
    </row>
    <row r="49" spans="1:12" s="21" customFormat="1" ht="21" customHeight="1">
      <c r="A49" s="124"/>
      <c r="B49" s="124"/>
      <c r="C49" s="68" t="s">
        <v>64</v>
      </c>
      <c r="D49" s="79" t="s">
        <v>90</v>
      </c>
      <c r="E49" s="52"/>
      <c r="F49" s="61" t="s">
        <v>102</v>
      </c>
      <c r="G49" s="112"/>
      <c r="H49" s="91"/>
      <c r="I49" s="95"/>
      <c r="J49" s="88" t="str">
        <f>IF(H49="","",(E49*H49)/duréech/perseq)</f>
        <v/>
      </c>
      <c r="K49" s="55" t="str">
        <f>IFERROR(J49*perseq,"")</f>
        <v/>
      </c>
      <c r="L49" s="85" t="str">
        <f>IFERROR(K49*duréech,"")</f>
        <v/>
      </c>
    </row>
    <row r="50" spans="1:12" s="21" customFormat="1" ht="21" customHeight="1">
      <c r="A50" s="124"/>
      <c r="B50" s="124"/>
      <c r="C50" s="70" t="s">
        <v>28</v>
      </c>
      <c r="D50" s="81"/>
      <c r="E50" s="101"/>
      <c r="F50" s="64"/>
      <c r="G50" s="101"/>
      <c r="H50" s="101"/>
      <c r="I50" s="108">
        <f>SUM(I46:I49)</f>
        <v>0</v>
      </c>
      <c r="J50" s="113">
        <f>SUM(J46:J49)</f>
        <v>0</v>
      </c>
      <c r="K50" s="113">
        <f>SUM(K46:K49)</f>
        <v>0</v>
      </c>
      <c r="L50" s="113">
        <f t="shared" ref="L50" si="10">SUM(L46:L49)</f>
        <v>0</v>
      </c>
    </row>
    <row r="51" spans="1:12" ht="21" customHeight="1">
      <c r="A51" s="123" t="s">
        <v>71</v>
      </c>
      <c r="B51" s="124"/>
      <c r="C51" s="56" t="s">
        <v>108</v>
      </c>
      <c r="D51" s="79" t="s">
        <v>105</v>
      </c>
      <c r="E51" s="57"/>
      <c r="F51" s="60"/>
      <c r="G51" s="112"/>
      <c r="H51" s="51"/>
      <c r="I51" s="90"/>
      <c r="J51" s="55" t="str">
        <f>IF(H51="","",IF(F51="par jour par salarié",E51*H51,IF(F51="par jour par équipe",E51*H51/perseq,IF(F51="besoin global",E51*H51/duréech/perseq,""))))</f>
        <v/>
      </c>
      <c r="K51" s="55" t="str">
        <f>IFERROR(J51*perseq,"")</f>
        <v/>
      </c>
      <c r="L51" s="85" t="str">
        <f>IFERROR(K51*duréech,"")</f>
        <v/>
      </c>
    </row>
    <row r="52" spans="1:12" ht="21" customHeight="1">
      <c r="A52" s="123"/>
      <c r="B52" s="124"/>
      <c r="C52" s="71" t="s">
        <v>99</v>
      </c>
      <c r="D52" s="79" t="s">
        <v>25</v>
      </c>
      <c r="E52" s="52"/>
      <c r="F52" s="60"/>
      <c r="G52" s="112"/>
      <c r="H52" s="51"/>
      <c r="I52" s="90"/>
      <c r="J52" s="55" t="str">
        <f>IF(H52="","",IF(F52="par jour par salarié",E52*H52,IF(F52="par jour par équipe",E52*H52/perseq,IF(F52="besoin global",E52*H52/duréech/perseq,""))))</f>
        <v/>
      </c>
      <c r="K52" s="55" t="str">
        <f t="shared" si="8"/>
        <v/>
      </c>
      <c r="L52" s="85" t="str">
        <f>IFERROR(K52*duréech,"")</f>
        <v/>
      </c>
    </row>
    <row r="53" spans="1:12" ht="21" customHeight="1">
      <c r="A53" s="123"/>
      <c r="B53" s="124"/>
      <c r="C53" s="72" t="s">
        <v>87</v>
      </c>
      <c r="D53" s="79" t="s">
        <v>23</v>
      </c>
      <c r="E53" s="52"/>
      <c r="F53" s="60"/>
      <c r="G53" s="112"/>
      <c r="H53" s="51"/>
      <c r="I53" s="90"/>
      <c r="J53" s="55" t="str">
        <f>IF(H53="","",IF(F53="par jour par salarié",E53*H53,IF(F53="par jour par équipe",E53*H53/perseq,IF(F53="besoin global",E53*H53/duréech/perseq,""))))</f>
        <v/>
      </c>
      <c r="K53" s="55" t="str">
        <f>IFERROR(J53*perseq,"")</f>
        <v/>
      </c>
      <c r="L53" s="85" t="str">
        <f>IFERROR(K53*duréech,"")</f>
        <v/>
      </c>
    </row>
    <row r="54" spans="1:12" ht="21" customHeight="1">
      <c r="A54" s="123"/>
      <c r="B54" s="124"/>
      <c r="C54" s="72" t="s">
        <v>88</v>
      </c>
      <c r="D54" s="79" t="s">
        <v>23</v>
      </c>
      <c r="E54" s="52"/>
      <c r="F54" s="60"/>
      <c r="G54" s="112"/>
      <c r="H54" s="51"/>
      <c r="I54" s="90"/>
      <c r="J54" s="55" t="str">
        <f>IF(H54="","",IF(F54="par jour par salarié",E54*H54,IF(F54="par jour par équipe",E54*H54/perseq,IF(F54="besoin global",E54*H54/duréech/perseq,""))))</f>
        <v/>
      </c>
      <c r="K54" s="55" t="str">
        <f>IFERROR(J54*perseq,"")</f>
        <v/>
      </c>
      <c r="L54" s="85" t="str">
        <f>IFERROR(K54*duréech,"")</f>
        <v/>
      </c>
    </row>
    <row r="55" spans="1:12" ht="21" customHeight="1">
      <c r="A55" s="123"/>
      <c r="B55" s="124"/>
      <c r="C55" s="68" t="s">
        <v>64</v>
      </c>
      <c r="D55" s="79"/>
      <c r="E55" s="52"/>
      <c r="F55" s="60"/>
      <c r="G55" s="51"/>
      <c r="H55" s="51"/>
      <c r="I55" s="86"/>
      <c r="J55" s="55" t="str">
        <f>IF(H55="","",IF(F55="par jour par salarié",I55,IF(F55="par jour par équipe",I55/perseq,IF(F55="besoin global",I55/duréech/perseq,""))))</f>
        <v/>
      </c>
      <c r="K55" s="55" t="str">
        <f t="shared" si="8"/>
        <v/>
      </c>
      <c r="L55" s="85" t="str">
        <f>IFERROR(K55*duréech,"")</f>
        <v/>
      </c>
    </row>
    <row r="56" spans="1:12" s="21" customFormat="1" ht="21" customHeight="1">
      <c r="A56" s="125"/>
      <c r="B56" s="126"/>
      <c r="C56" s="70" t="s">
        <v>28</v>
      </c>
      <c r="D56" s="81"/>
      <c r="E56" s="101"/>
      <c r="F56" s="64"/>
      <c r="G56" s="101"/>
      <c r="H56" s="101"/>
      <c r="I56" s="89">
        <f>SUM(I51:I55)</f>
        <v>0</v>
      </c>
      <c r="J56" s="108">
        <f>SUM(J51:J55)</f>
        <v>0</v>
      </c>
      <c r="K56" s="108">
        <f t="shared" ref="K56:L56" si="11">SUM(K51:K55)</f>
        <v>0</v>
      </c>
      <c r="L56" s="89">
        <f t="shared" si="11"/>
        <v>0</v>
      </c>
    </row>
    <row r="57" spans="1:12"/>
    <row r="58" spans="1:12"/>
    <row r="59" spans="1:12"/>
    <row r="60" spans="1:12"/>
    <row r="61" spans="1:12"/>
    <row r="62" spans="1:12"/>
    <row r="63" spans="1:12"/>
    <row r="64" spans="1:12"/>
    <row r="65"/>
    <row r="66"/>
    <row r="67"/>
    <row r="68"/>
    <row r="69"/>
    <row r="70"/>
    <row r="71"/>
    <row r="72"/>
    <row r="73"/>
    <row r="74"/>
    <row r="75"/>
    <row r="76"/>
    <row r="77"/>
    <row r="78"/>
    <row r="79"/>
    <row r="80"/>
    <row r="81"/>
    <row r="82"/>
    <row r="83"/>
    <row r="84"/>
    <row r="85"/>
    <row r="86"/>
    <row r="87"/>
    <row r="88"/>
    <row r="89"/>
  </sheetData>
  <mergeCells count="9">
    <mergeCell ref="A51:B56"/>
    <mergeCell ref="N4:O4"/>
    <mergeCell ref="B4:B11"/>
    <mergeCell ref="A4:A30"/>
    <mergeCell ref="A31:B39"/>
    <mergeCell ref="A40:B45"/>
    <mergeCell ref="B12:B22"/>
    <mergeCell ref="B23:B29"/>
    <mergeCell ref="A46:B50"/>
  </mergeCells>
  <conditionalFormatting sqref="G4:G29">
    <cfRule type="expression" dxfId="3" priority="8">
      <formula>F4="par jour par salarié"</formula>
    </cfRule>
    <cfRule type="expression" dxfId="2" priority="7">
      <formula>F4="par jour par équipe"</formula>
    </cfRule>
  </conditionalFormatting>
  <conditionalFormatting sqref="G40:G44">
    <cfRule type="expression" dxfId="1" priority="1">
      <formula>F40="par jour par équipe"</formula>
    </cfRule>
    <cfRule type="expression" dxfId="0" priority="2">
      <formula>F40="par jour par salarié"</formula>
    </cfRule>
  </conditionalFormatting>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'ne pas toucher'!$A$4:$A$7</xm:f>
          </x14:formula1>
          <xm:sqref>I46:I49 F55</xm:sqref>
        </x14:dataValidation>
        <x14:dataValidation type="list" allowBlank="1" showInputMessage="1" showErrorMessage="1">
          <x14:formula1>
            <xm:f>'ne pas toucher'!$A$4:$A$6</xm:f>
          </x14:formula1>
          <xm:sqref>F4:F29 F40:F44 F51:F54</xm:sqref>
        </x14:dataValidation>
        <x14:dataValidation type="list" allowBlank="1" showInputMessage="1" showErrorMessage="1">
          <x14:formula1>
            <xm:f>'ne pas toucher'!$C$4:$C$5</xm:f>
          </x14:formula1>
          <xm:sqref>F31:F38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C6" sqref="C6"/>
    </sheetView>
  </sheetViews>
  <sheetFormatPr baseColWidth="10" defaultRowHeight="15"/>
  <cols>
    <col min="1" max="1" width="41.28515625" bestFit="1" customWidth="1"/>
  </cols>
  <sheetData>
    <row r="1" spans="1:3">
      <c r="A1" s="26" t="s">
        <v>101</v>
      </c>
    </row>
    <row r="3" spans="1:3">
      <c r="A3" s="26" t="s">
        <v>116</v>
      </c>
      <c r="C3" s="26" t="s">
        <v>117</v>
      </c>
    </row>
    <row r="4" spans="1:3">
      <c r="A4" t="s">
        <v>44</v>
      </c>
      <c r="C4" t="s">
        <v>44</v>
      </c>
    </row>
    <row r="5" spans="1:3">
      <c r="A5" t="s">
        <v>56</v>
      </c>
      <c r="C5" t="s">
        <v>56</v>
      </c>
    </row>
    <row r="6" spans="1:3">
      <c r="A6" t="s">
        <v>114</v>
      </c>
    </row>
    <row r="10" spans="1:3">
      <c r="A10" s="26" t="s">
        <v>113</v>
      </c>
    </row>
    <row r="11" spans="1:3">
      <c r="A11" s="33" t="s">
        <v>86</v>
      </c>
    </row>
    <row r="12" spans="1:3">
      <c r="A12" s="3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topLeftCell="A7" zoomScaleNormal="100" workbookViewId="0">
      <selection activeCell="C5" sqref="C5"/>
    </sheetView>
  </sheetViews>
  <sheetFormatPr baseColWidth="10" defaultColWidth="0" defaultRowHeight="15" zeroHeight="1"/>
  <cols>
    <col min="1" max="1" width="32.85546875" customWidth="1"/>
    <col min="2" max="2" width="84.42578125" customWidth="1"/>
    <col min="3" max="3" width="24" style="5" customWidth="1"/>
    <col min="4" max="7" width="11.42578125" customWidth="1"/>
    <col min="8" max="14" width="0" hidden="1" customWidth="1"/>
    <col min="15" max="15" width="0" style="21" hidden="1" customWidth="1"/>
    <col min="16" max="16384" width="11.42578125" hidden="1"/>
  </cols>
  <sheetData>
    <row r="1" spans="1:15"/>
    <row r="2" spans="1:15" ht="18.75">
      <c r="A2" s="119" t="s">
        <v>121</v>
      </c>
    </row>
    <row r="3" spans="1:15">
      <c r="A3" s="6" t="s">
        <v>10</v>
      </c>
    </row>
    <row r="4" spans="1:15" ht="15.75" thickBot="1">
      <c r="C4" s="5" t="s">
        <v>122</v>
      </c>
    </row>
    <row r="5" spans="1:15" ht="95.45" customHeight="1" thickBot="1">
      <c r="A5" s="133" t="s">
        <v>0</v>
      </c>
      <c r="B5" s="1" t="s">
        <v>1</v>
      </c>
      <c r="C5" s="96"/>
    </row>
    <row r="6" spans="1:15" ht="79.5" customHeight="1" thickBot="1">
      <c r="A6" s="134"/>
      <c r="B6" s="1" t="s">
        <v>2</v>
      </c>
      <c r="C6" s="96"/>
      <c r="O6" s="22"/>
    </row>
    <row r="7" spans="1:15" ht="26.1" customHeight="1" thickBot="1">
      <c r="A7" s="134"/>
      <c r="B7" s="2" t="s">
        <v>3</v>
      </c>
      <c r="C7" s="96"/>
      <c r="O7" s="21">
        <v>5</v>
      </c>
    </row>
    <row r="8" spans="1:15" ht="26.1" customHeight="1" thickBot="1">
      <c r="A8" s="134"/>
      <c r="B8" s="3" t="s">
        <v>4</v>
      </c>
      <c r="C8" s="96"/>
      <c r="O8" s="21">
        <v>30</v>
      </c>
    </row>
    <row r="9" spans="1:15" ht="24" customHeight="1" thickBot="1">
      <c r="A9" s="135"/>
      <c r="B9" s="4" t="s">
        <v>5</v>
      </c>
      <c r="C9" s="96"/>
      <c r="O9" s="21">
        <v>8</v>
      </c>
    </row>
    <row r="10" spans="1:15" ht="90.75" thickBot="1">
      <c r="A10" s="136" t="s">
        <v>6</v>
      </c>
      <c r="B10" s="1" t="s">
        <v>7</v>
      </c>
      <c r="C10" s="97"/>
      <c r="O10" s="21">
        <v>5</v>
      </c>
    </row>
    <row r="11" spans="1:15" ht="45.75" thickBot="1">
      <c r="A11" s="137"/>
      <c r="B11" s="1" t="s">
        <v>75</v>
      </c>
      <c r="C11" s="97"/>
      <c r="O11" s="21">
        <v>3</v>
      </c>
    </row>
    <row r="12" spans="1:15" ht="60.75" thickBot="1">
      <c r="A12" s="138"/>
      <c r="B12" s="2" t="s">
        <v>8</v>
      </c>
      <c r="C12" s="97"/>
      <c r="O12" s="21">
        <v>22</v>
      </c>
    </row>
    <row r="13" spans="1:15" ht="75.75" thickBot="1">
      <c r="A13" s="139"/>
      <c r="B13" s="1" t="s">
        <v>9</v>
      </c>
      <c r="C13" s="97"/>
    </row>
    <row r="14" spans="1:15">
      <c r="O14" s="21">
        <v>1</v>
      </c>
    </row>
    <row r="15" spans="1:15">
      <c r="O15" s="21">
        <v>0.5</v>
      </c>
    </row>
    <row r="16" spans="1:15">
      <c r="O16" s="21">
        <v>2</v>
      </c>
    </row>
    <row r="17" spans="15:15"/>
    <row r="18" spans="15:15">
      <c r="O18" s="21">
        <v>3</v>
      </c>
    </row>
    <row r="19" spans="15:15">
      <c r="O19" s="21">
        <v>2</v>
      </c>
    </row>
    <row r="20" spans="15:15" hidden="1"/>
    <row r="21" spans="15:15" hidden="1"/>
    <row r="22" spans="15:15" hidden="1"/>
    <row r="23" spans="15:15" hidden="1"/>
    <row r="24" spans="15:15" hidden="1">
      <c r="O24" s="21">
        <v>6</v>
      </c>
    </row>
    <row r="25" spans="15:15" hidden="1">
      <c r="O25" s="21">
        <v>6</v>
      </c>
    </row>
    <row r="26" spans="15:15" hidden="1">
      <c r="O26" s="21">
        <v>10</v>
      </c>
    </row>
    <row r="27" spans="15:15" hidden="1"/>
    <row r="28" spans="15:15" hidden="1">
      <c r="O28" s="21">
        <v>4</v>
      </c>
    </row>
    <row r="29" spans="15:15" hidden="1"/>
    <row r="30" spans="15:15" hidden="1"/>
    <row r="31" spans="15:15" hidden="1"/>
    <row r="32" spans="15:15" hidden="1"/>
    <row r="33" spans="15:15" hidden="1"/>
    <row r="34" spans="15:15" hidden="1"/>
    <row r="35" spans="15:15" hidden="1"/>
    <row r="36" spans="15:15" hidden="1"/>
    <row r="37" spans="15:15" hidden="1"/>
    <row r="38" spans="15:15" hidden="1"/>
    <row r="39" spans="15:15" hidden="1">
      <c r="O39" s="21">
        <v>11</v>
      </c>
    </row>
    <row r="40" spans="15:15" hidden="1">
      <c r="O40" s="21">
        <v>65</v>
      </c>
    </row>
    <row r="41" spans="15:15" hidden="1">
      <c r="O41" s="21">
        <v>1.3</v>
      </c>
    </row>
    <row r="42" spans="15:15" hidden="1">
      <c r="O42" s="21">
        <v>7</v>
      </c>
    </row>
    <row r="43" spans="15:15" hidden="1"/>
    <row r="44" spans="15:15" hidden="1"/>
    <row r="45" spans="15:15" hidden="1">
      <c r="O45" s="27">
        <v>10000</v>
      </c>
    </row>
    <row r="46" spans="15:15" hidden="1">
      <c r="O46" s="22">
        <v>25</v>
      </c>
    </row>
  </sheetData>
  <mergeCells count="2">
    <mergeCell ref="A5:A9"/>
    <mergeCell ref="A10:A1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10</vt:i4>
      </vt:variant>
    </vt:vector>
  </HeadingPairs>
  <TitlesOfParts>
    <vt:vector size="14" baseType="lpstr">
      <vt:lpstr>1 - Présentation et Paramètres</vt:lpstr>
      <vt:lpstr>2 - coûts précautions sanit.</vt:lpstr>
      <vt:lpstr>ne pas toucher</vt:lpstr>
      <vt:lpstr>3 - Autres coûts</vt:lpstr>
      <vt:lpstr>choixheures</vt:lpstr>
      <vt:lpstr>couthormoy</vt:lpstr>
      <vt:lpstr>couthormoysup</vt:lpstr>
      <vt:lpstr>duréech</vt:lpstr>
      <vt:lpstr>hparjour</vt:lpstr>
      <vt:lpstr>JE</vt:lpstr>
      <vt:lpstr>Joursal</vt:lpstr>
      <vt:lpstr>JS</vt:lpstr>
      <vt:lpstr>perseq</vt:lpstr>
      <vt:lpstr>'2 - coûts précautions sanit.'!Zone_d_impression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LAROCHE</dc:creator>
  <cp:lastModifiedBy>Ophélie GARNIER - Agence d'Attractivité de l'Alsace</cp:lastModifiedBy>
  <dcterms:created xsi:type="dcterms:W3CDTF">2015-06-05T18:19:34Z</dcterms:created>
  <dcterms:modified xsi:type="dcterms:W3CDTF">2020-08-24T08:53:58Z</dcterms:modified>
</cp:coreProperties>
</file>